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00"/>
  </bookViews>
  <sheets>
    <sheet name="職歴算定表（様式）" sheetId="29" r:id="rId1"/>
    <sheet name="記入要領" sheetId="32" r:id="rId2"/>
    <sheet name="L～N列 勤続年数算定対象施設" sheetId="28" r:id="rId3"/>
    <sheet name="（記入例）職歴算定表" sheetId="22" r:id="rId4"/>
    <sheet name="月⇒ランク" sheetId="23" state="hidden" r:id="rId5"/>
    <sheet name="（プルダウン用）対象施設" sheetId="27" r:id="rId6"/>
  </sheets>
  <definedNames>
    <definedName name="_xlnm._FilterDatabase" localSheetId="3" hidden="1">'（記入例）職歴算定表'!$I$4:$K$198</definedName>
    <definedName name="_xlnm._FilterDatabase" localSheetId="0" hidden="1">'職歴算定表（様式）'!$K$3:$AL$243</definedName>
    <definedName name="①措置費支弁対象">'（プルダウン用）対象施設'!$D$3:$D$19</definedName>
    <definedName name="②施設型給付費支給対象">'（プルダウン用）対象施設'!$E$3:$E$7</definedName>
    <definedName name="③保育所運営費">'（プルダウン用）対象施設'!$F$3:$F$4</definedName>
    <definedName name="④児童家庭支援C運営補助">'（プルダウン用）対象施設'!$G$3</definedName>
    <definedName name="⑤軽費老人ﾎｰﾑ事務費補助">'（プルダウン用）対象施設'!$H$3</definedName>
    <definedName name="⑥児童福祉施設併設型児童館事業">'（プルダウン用）対象施設'!$I$3</definedName>
    <definedName name="_xlnm.Print_Area" localSheetId="3">'（記入例）職歴算定表'!$A$1:$AA$198</definedName>
    <definedName name="_xlnm.Print_Area" localSheetId="0">'職歴算定表（様式）'!$A$1:$AA$421</definedName>
    <definedName name="_xlnm.Print_Titles" localSheetId="3">'（記入例）職歴算定表'!$1:$4</definedName>
    <definedName name="_xlnm.Print_Titles" localSheetId="0">'職歴算定表（様式）'!$1:$4</definedName>
    <definedName name="施設運営">'（プルダウン用）対象施設'!$B$3:$B$5</definedName>
    <definedName name="施設種別">'（プルダウン用）対象施設'!$C$3:$C$9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403" i="29" l="1"/>
  <c r="AL403" i="29" s="1"/>
  <c r="T403" i="29"/>
  <c r="E403" i="29"/>
  <c r="AK402" i="29"/>
  <c r="AL402" i="29" s="1"/>
  <c r="AC402" i="29"/>
  <c r="AE402" i="29" s="1"/>
  <c r="T402" i="29"/>
  <c r="E402" i="29"/>
  <c r="AK401" i="29"/>
  <c r="AL401" i="29" s="1"/>
  <c r="T401" i="29"/>
  <c r="E401" i="29"/>
  <c r="AK400" i="29"/>
  <c r="AL400" i="29" s="1"/>
  <c r="Y400" i="29"/>
  <c r="W400" i="29"/>
  <c r="U400" i="29"/>
  <c r="T400" i="29"/>
  <c r="P400" i="29"/>
  <c r="E400" i="29"/>
  <c r="AK399" i="29"/>
  <c r="AL399" i="29" s="1"/>
  <c r="Y399" i="29"/>
  <c r="R399" i="29" s="1"/>
  <c r="W399" i="29"/>
  <c r="U399" i="29"/>
  <c r="P399" i="29" s="1"/>
  <c r="T399" i="29"/>
  <c r="E399" i="29"/>
  <c r="AK398" i="29"/>
  <c r="AL398" i="29" s="1"/>
  <c r="Y398" i="29"/>
  <c r="W398" i="29"/>
  <c r="R398" i="29" s="1"/>
  <c r="U398" i="29"/>
  <c r="P398" i="29" s="1"/>
  <c r="T398" i="29"/>
  <c r="E398" i="29"/>
  <c r="AL397" i="29"/>
  <c r="AK397" i="29"/>
  <c r="Y397" i="29"/>
  <c r="W397" i="29"/>
  <c r="R397" i="29" s="1"/>
  <c r="U397" i="29"/>
  <c r="P397" i="29" s="1"/>
  <c r="T397" i="29"/>
  <c r="E397" i="29"/>
  <c r="AK396" i="29"/>
  <c r="AL396" i="29" s="1"/>
  <c r="Y396" i="29"/>
  <c r="W396" i="29"/>
  <c r="U396" i="29"/>
  <c r="T396" i="29"/>
  <c r="Y402" i="29" s="1"/>
  <c r="P396" i="29"/>
  <c r="E396" i="29"/>
  <c r="AK395" i="29"/>
  <c r="AL395" i="29" s="1"/>
  <c r="T395" i="29"/>
  <c r="E395" i="29"/>
  <c r="AK394" i="29"/>
  <c r="AL394" i="29" s="1"/>
  <c r="AE394" i="29"/>
  <c r="AC394" i="29"/>
  <c r="T394" i="29"/>
  <c r="E394" i="29"/>
  <c r="AK393" i="29"/>
  <c r="AL393" i="29" s="1"/>
  <c r="T393" i="29"/>
  <c r="E393" i="29"/>
  <c r="AK392" i="29"/>
  <c r="AL392" i="29" s="1"/>
  <c r="Y392" i="29"/>
  <c r="W392" i="29"/>
  <c r="U392" i="29"/>
  <c r="T392" i="29"/>
  <c r="R392" i="29"/>
  <c r="P392" i="29"/>
  <c r="E392" i="29"/>
  <c r="AK391" i="29"/>
  <c r="AL391" i="29" s="1"/>
  <c r="Y391" i="29"/>
  <c r="R391" i="29" s="1"/>
  <c r="W391" i="29"/>
  <c r="U391" i="29"/>
  <c r="P391" i="29" s="1"/>
  <c r="T391" i="29"/>
  <c r="E391" i="29"/>
  <c r="AK390" i="29"/>
  <c r="AL390" i="29" s="1"/>
  <c r="Y390" i="29"/>
  <c r="W390" i="29"/>
  <c r="U390" i="29"/>
  <c r="P390" i="29" s="1"/>
  <c r="T390" i="29"/>
  <c r="E390" i="29"/>
  <c r="AL389" i="29"/>
  <c r="AK389" i="29"/>
  <c r="Y389" i="29"/>
  <c r="W389" i="29"/>
  <c r="R389" i="29" s="1"/>
  <c r="U389" i="29"/>
  <c r="T389" i="29"/>
  <c r="P389" i="29"/>
  <c r="E389" i="29"/>
  <c r="AK388" i="29"/>
  <c r="AL388" i="29" s="1"/>
  <c r="Y388" i="29"/>
  <c r="W388" i="29"/>
  <c r="R388" i="29" s="1"/>
  <c r="U388" i="29"/>
  <c r="P388" i="29" s="1"/>
  <c r="T388" i="29"/>
  <c r="E388" i="29"/>
  <c r="AK387" i="29"/>
  <c r="AL387" i="29" s="1"/>
  <c r="T387" i="29"/>
  <c r="E387" i="29"/>
  <c r="AL386" i="29"/>
  <c r="AK386" i="29"/>
  <c r="T386" i="29"/>
  <c r="E386" i="29"/>
  <c r="AK385" i="29"/>
  <c r="AL385" i="29" s="1"/>
  <c r="T385" i="29"/>
  <c r="E385" i="29"/>
  <c r="AK384" i="29"/>
  <c r="AL384" i="29" s="1"/>
  <c r="Y384" i="29"/>
  <c r="W384" i="29"/>
  <c r="U384" i="29"/>
  <c r="P384" i="29" s="1"/>
  <c r="T384" i="29"/>
  <c r="R384" i="29"/>
  <c r="E384" i="29"/>
  <c r="AK383" i="29"/>
  <c r="AL383" i="29" s="1"/>
  <c r="Y383" i="29"/>
  <c r="W383" i="29"/>
  <c r="U383" i="29"/>
  <c r="P383" i="29" s="1"/>
  <c r="T383" i="29"/>
  <c r="E383" i="29"/>
  <c r="AK382" i="29"/>
  <c r="AL382" i="29" s="1"/>
  <c r="Y382" i="29"/>
  <c r="W382" i="29"/>
  <c r="U382" i="29"/>
  <c r="T382" i="29"/>
  <c r="P382" i="29"/>
  <c r="E382" i="29"/>
  <c r="AK381" i="29"/>
  <c r="AL381" i="29" s="1"/>
  <c r="Y381" i="29"/>
  <c r="W381" i="29"/>
  <c r="U381" i="29"/>
  <c r="T381" i="29"/>
  <c r="P381" i="29"/>
  <c r="E381" i="29"/>
  <c r="AK380" i="29"/>
  <c r="AL380" i="29" s="1"/>
  <c r="Y380" i="29"/>
  <c r="W380" i="29"/>
  <c r="R380" i="29" s="1"/>
  <c r="U380" i="29"/>
  <c r="P380" i="29" s="1"/>
  <c r="T380" i="29"/>
  <c r="W386" i="29" s="1"/>
  <c r="E380" i="29"/>
  <c r="AL379" i="29"/>
  <c r="AK379" i="29"/>
  <c r="T379" i="29"/>
  <c r="E379" i="29"/>
  <c r="AL378" i="29"/>
  <c r="AK378" i="29"/>
  <c r="T378" i="29"/>
  <c r="E378" i="29"/>
  <c r="AK377" i="29"/>
  <c r="AL377" i="29" s="1"/>
  <c r="T377" i="29"/>
  <c r="E377" i="29"/>
  <c r="AL376" i="29"/>
  <c r="AK376" i="29"/>
  <c r="Y376" i="29"/>
  <c r="W376" i="29"/>
  <c r="R376" i="29" s="1"/>
  <c r="U376" i="29"/>
  <c r="P376" i="29" s="1"/>
  <c r="T376" i="29"/>
  <c r="E376" i="29"/>
  <c r="AL375" i="29"/>
  <c r="AK375" i="29"/>
  <c r="Y375" i="29"/>
  <c r="W375" i="29"/>
  <c r="R375" i="29" s="1"/>
  <c r="U375" i="29"/>
  <c r="T375" i="29"/>
  <c r="P375" i="29"/>
  <c r="E375" i="29"/>
  <c r="AL374" i="29"/>
  <c r="AK374" i="29"/>
  <c r="Y374" i="29"/>
  <c r="W374" i="29"/>
  <c r="R374" i="29" s="1"/>
  <c r="U374" i="29"/>
  <c r="T374" i="29"/>
  <c r="P374" i="29"/>
  <c r="E374" i="29"/>
  <c r="AK373" i="29"/>
  <c r="AL373" i="29" s="1"/>
  <c r="Y373" i="29"/>
  <c r="W373" i="29"/>
  <c r="R373" i="29" s="1"/>
  <c r="U373" i="29"/>
  <c r="T373" i="29"/>
  <c r="P373" i="29"/>
  <c r="E373" i="29"/>
  <c r="AK372" i="29"/>
  <c r="AL372" i="29" s="1"/>
  <c r="Y372" i="29"/>
  <c r="R372" i="29" s="1"/>
  <c r="W372" i="29"/>
  <c r="U372" i="29"/>
  <c r="P372" i="29" s="1"/>
  <c r="T372" i="29"/>
  <c r="Y378" i="29" s="1"/>
  <c r="E372" i="29"/>
  <c r="AK371" i="29"/>
  <c r="AL371" i="29" s="1"/>
  <c r="T371" i="29"/>
  <c r="E371" i="29"/>
  <c r="AK370" i="29"/>
  <c r="AL370" i="29" s="1"/>
  <c r="T370" i="29"/>
  <c r="E370" i="29"/>
  <c r="AL369" i="29"/>
  <c r="AK369" i="29"/>
  <c r="T369" i="29"/>
  <c r="E369" i="29"/>
  <c r="AK368" i="29"/>
  <c r="AL368" i="29" s="1"/>
  <c r="Y368" i="29"/>
  <c r="W368" i="29"/>
  <c r="U368" i="29"/>
  <c r="T368" i="29"/>
  <c r="P368" i="29"/>
  <c r="E368" i="29"/>
  <c r="AK367" i="29"/>
  <c r="AL367" i="29" s="1"/>
  <c r="Y367" i="29"/>
  <c r="R367" i="29" s="1"/>
  <c r="W367" i="29"/>
  <c r="U367" i="29"/>
  <c r="T367" i="29"/>
  <c r="P367" i="29"/>
  <c r="E367" i="29"/>
  <c r="AK366" i="29"/>
  <c r="AL366" i="29" s="1"/>
  <c r="Y366" i="29"/>
  <c r="R366" i="29" s="1"/>
  <c r="W366" i="29"/>
  <c r="U366" i="29"/>
  <c r="T366" i="29"/>
  <c r="P366" i="29"/>
  <c r="E366" i="29"/>
  <c r="AK365" i="29"/>
  <c r="AL365" i="29" s="1"/>
  <c r="Y365" i="29"/>
  <c r="W365" i="29"/>
  <c r="U365" i="29"/>
  <c r="P365" i="29" s="1"/>
  <c r="T365" i="29"/>
  <c r="R365" i="29"/>
  <c r="E365" i="29"/>
  <c r="AK364" i="29"/>
  <c r="AL364" i="29" s="1"/>
  <c r="Y364" i="29"/>
  <c r="W364" i="29"/>
  <c r="U364" i="29"/>
  <c r="P364" i="29" s="1"/>
  <c r="T364" i="29"/>
  <c r="U369" i="29" s="1"/>
  <c r="P369" i="29" s="1"/>
  <c r="E364" i="29"/>
  <c r="AK363" i="29"/>
  <c r="AL363" i="29" s="1"/>
  <c r="T363" i="29"/>
  <c r="E363" i="29"/>
  <c r="AK362" i="29"/>
  <c r="AL362" i="29" s="1"/>
  <c r="T362" i="29"/>
  <c r="E362" i="29"/>
  <c r="AL361" i="29"/>
  <c r="AK361" i="29"/>
  <c r="T361" i="29"/>
  <c r="E361" i="29"/>
  <c r="AL360" i="29"/>
  <c r="AK360" i="29"/>
  <c r="Y360" i="29"/>
  <c r="W360" i="29"/>
  <c r="R360" i="29" s="1"/>
  <c r="U360" i="29"/>
  <c r="P360" i="29" s="1"/>
  <c r="T360" i="29"/>
  <c r="E360" i="29"/>
  <c r="AK359" i="29"/>
  <c r="AL359" i="29" s="1"/>
  <c r="Y359" i="29"/>
  <c r="W359" i="29"/>
  <c r="R359" i="29" s="1"/>
  <c r="U359" i="29"/>
  <c r="P359" i="29" s="1"/>
  <c r="T359" i="29"/>
  <c r="W361" i="29" s="1"/>
  <c r="E359" i="29"/>
  <c r="AL358" i="29"/>
  <c r="AK358" i="29"/>
  <c r="Y358" i="29"/>
  <c r="W358" i="29"/>
  <c r="R358" i="29" s="1"/>
  <c r="U358" i="29"/>
  <c r="P358" i="29" s="1"/>
  <c r="T358" i="29"/>
  <c r="E358" i="29"/>
  <c r="AL357" i="29"/>
  <c r="AK357" i="29"/>
  <c r="Y357" i="29"/>
  <c r="W357" i="29"/>
  <c r="R357" i="29" s="1"/>
  <c r="U357" i="29"/>
  <c r="P357" i="29" s="1"/>
  <c r="T357" i="29"/>
  <c r="E357" i="29"/>
  <c r="AL356" i="29"/>
  <c r="AK356" i="29"/>
  <c r="Y356" i="29"/>
  <c r="W356" i="29"/>
  <c r="R356" i="29" s="1"/>
  <c r="U356" i="29"/>
  <c r="T356" i="29"/>
  <c r="P356" i="29"/>
  <c r="E356" i="29"/>
  <c r="AK355" i="29"/>
  <c r="AL355" i="29" s="1"/>
  <c r="T355" i="29"/>
  <c r="E355" i="29"/>
  <c r="AL354" i="29"/>
  <c r="AK354" i="29"/>
  <c r="T354" i="29"/>
  <c r="E354" i="29"/>
  <c r="AK353" i="29"/>
  <c r="AL353" i="29" s="1"/>
  <c r="T353" i="29"/>
  <c r="E353" i="29"/>
  <c r="AK352" i="29"/>
  <c r="AL352" i="29" s="1"/>
  <c r="Y352" i="29"/>
  <c r="W352" i="29"/>
  <c r="U352" i="29"/>
  <c r="P352" i="29" s="1"/>
  <c r="T352" i="29"/>
  <c r="R352" i="29"/>
  <c r="E352" i="29"/>
  <c r="AL351" i="29"/>
  <c r="AK351" i="29"/>
  <c r="Y351" i="29"/>
  <c r="W351" i="29"/>
  <c r="R351" i="29" s="1"/>
  <c r="U351" i="29"/>
  <c r="P351" i="29" s="1"/>
  <c r="T351" i="29"/>
  <c r="E351" i="29"/>
  <c r="AL350" i="29"/>
  <c r="AK350" i="29"/>
  <c r="Y350" i="29"/>
  <c r="W350" i="29"/>
  <c r="R350" i="29" s="1"/>
  <c r="U350" i="29"/>
  <c r="P350" i="29" s="1"/>
  <c r="T350" i="29"/>
  <c r="E350" i="29"/>
  <c r="AL349" i="29"/>
  <c r="AK349" i="29"/>
  <c r="Y349" i="29"/>
  <c r="W349" i="29"/>
  <c r="R349" i="29" s="1"/>
  <c r="U349" i="29"/>
  <c r="P349" i="29" s="1"/>
  <c r="T349" i="29"/>
  <c r="E349" i="29"/>
  <c r="AK348" i="29"/>
  <c r="AL348" i="29" s="1"/>
  <c r="Y348" i="29"/>
  <c r="W348" i="29"/>
  <c r="R348" i="29" s="1"/>
  <c r="U348" i="29"/>
  <c r="P348" i="29" s="1"/>
  <c r="T348" i="29"/>
  <c r="E348" i="29"/>
  <c r="AL347" i="29"/>
  <c r="AK347" i="29"/>
  <c r="T347" i="29"/>
  <c r="E347" i="29"/>
  <c r="AL346" i="29"/>
  <c r="AK346" i="29"/>
  <c r="T346" i="29"/>
  <c r="E346" i="29"/>
  <c r="AK345" i="29"/>
  <c r="AL345" i="29" s="1"/>
  <c r="T345" i="29"/>
  <c r="E345" i="29"/>
  <c r="AK344" i="29"/>
  <c r="AL344" i="29" s="1"/>
  <c r="Y344" i="29"/>
  <c r="W344" i="29"/>
  <c r="U344" i="29"/>
  <c r="P344" i="29" s="1"/>
  <c r="T344" i="29"/>
  <c r="R344" i="29"/>
  <c r="E344" i="29"/>
  <c r="AK343" i="29"/>
  <c r="AL343" i="29" s="1"/>
  <c r="Y343" i="29"/>
  <c r="W343" i="29"/>
  <c r="U343" i="29"/>
  <c r="T343" i="29"/>
  <c r="P343" i="29"/>
  <c r="E343" i="29"/>
  <c r="AK342" i="29"/>
  <c r="AL342" i="29" s="1"/>
  <c r="Y342" i="29"/>
  <c r="W342" i="29"/>
  <c r="U342" i="29"/>
  <c r="T342" i="29"/>
  <c r="P342" i="29"/>
  <c r="E342" i="29"/>
  <c r="AK341" i="29"/>
  <c r="AL341" i="29" s="1"/>
  <c r="Y341" i="29"/>
  <c r="R341" i="29" s="1"/>
  <c r="W341" i="29"/>
  <c r="U341" i="29"/>
  <c r="T341" i="29"/>
  <c r="P341" i="29"/>
  <c r="E341" i="29"/>
  <c r="AK340" i="29"/>
  <c r="AL340" i="29" s="1"/>
  <c r="Y340" i="29"/>
  <c r="W340" i="29"/>
  <c r="R340" i="29" s="1"/>
  <c r="U340" i="29"/>
  <c r="P340" i="29" s="1"/>
  <c r="T340" i="29"/>
  <c r="E340" i="29"/>
  <c r="AL339" i="29"/>
  <c r="AK339" i="29"/>
  <c r="T339" i="29"/>
  <c r="E339" i="29"/>
  <c r="AK338" i="29"/>
  <c r="AL338" i="29" s="1"/>
  <c r="T338" i="29"/>
  <c r="E338" i="29"/>
  <c r="AK337" i="29"/>
  <c r="AL337" i="29" s="1"/>
  <c r="T337" i="29"/>
  <c r="E337" i="29"/>
  <c r="AK336" i="29"/>
  <c r="AL336" i="29" s="1"/>
  <c r="Y336" i="29"/>
  <c r="W336" i="29"/>
  <c r="U336" i="29"/>
  <c r="P336" i="29" s="1"/>
  <c r="T336" i="29"/>
  <c r="E336" i="29"/>
  <c r="AL335" i="29"/>
  <c r="AK335" i="29"/>
  <c r="Y335" i="29"/>
  <c r="W335" i="29"/>
  <c r="R335" i="29" s="1"/>
  <c r="U335" i="29"/>
  <c r="P335" i="29" s="1"/>
  <c r="T335" i="29"/>
  <c r="E335" i="29"/>
  <c r="AK334" i="29"/>
  <c r="AL334" i="29" s="1"/>
  <c r="Y334" i="29"/>
  <c r="W334" i="29"/>
  <c r="U334" i="29"/>
  <c r="T334" i="29"/>
  <c r="U337" i="29" s="1"/>
  <c r="P337" i="29" s="1"/>
  <c r="P334" i="29"/>
  <c r="E334" i="29"/>
  <c r="AK333" i="29"/>
  <c r="AL333" i="29" s="1"/>
  <c r="Y333" i="29"/>
  <c r="R333" i="29" s="1"/>
  <c r="W333" i="29"/>
  <c r="U333" i="29"/>
  <c r="P333" i="29" s="1"/>
  <c r="T333" i="29"/>
  <c r="E333" i="29"/>
  <c r="AK332" i="29"/>
  <c r="AL332" i="29" s="1"/>
  <c r="Y332" i="29"/>
  <c r="R332" i="29" s="1"/>
  <c r="W332" i="29"/>
  <c r="U332" i="29"/>
  <c r="P332" i="29" s="1"/>
  <c r="T332" i="29"/>
  <c r="E332" i="29"/>
  <c r="AK331" i="29"/>
  <c r="AL331" i="29" s="1"/>
  <c r="T331" i="29"/>
  <c r="E331" i="29"/>
  <c r="AK330" i="29"/>
  <c r="AL330" i="29" s="1"/>
  <c r="T330" i="29"/>
  <c r="E330" i="29"/>
  <c r="AK329" i="29"/>
  <c r="AL329" i="29" s="1"/>
  <c r="T329" i="29"/>
  <c r="E329" i="29"/>
  <c r="AK328" i="29"/>
  <c r="AL328" i="29" s="1"/>
  <c r="Y328" i="29"/>
  <c r="W328" i="29"/>
  <c r="U328" i="29"/>
  <c r="T328" i="29"/>
  <c r="P328" i="29"/>
  <c r="E328" i="29"/>
  <c r="AK327" i="29"/>
  <c r="AL327" i="29" s="1"/>
  <c r="Y327" i="29"/>
  <c r="W327" i="29"/>
  <c r="R327" i="29" s="1"/>
  <c r="U327" i="29"/>
  <c r="P327" i="29" s="1"/>
  <c r="T327" i="29"/>
  <c r="E327" i="29"/>
  <c r="AK326" i="29"/>
  <c r="AL326" i="29" s="1"/>
  <c r="Y326" i="29"/>
  <c r="W326" i="29"/>
  <c r="R326" i="29" s="1"/>
  <c r="U326" i="29"/>
  <c r="P326" i="29" s="1"/>
  <c r="T326" i="29"/>
  <c r="E326" i="29"/>
  <c r="AK325" i="29"/>
  <c r="AL325" i="29" s="1"/>
  <c r="Y325" i="29"/>
  <c r="R325" i="29" s="1"/>
  <c r="W325" i="29"/>
  <c r="U325" i="29"/>
  <c r="P325" i="29" s="1"/>
  <c r="T325" i="29"/>
  <c r="E325" i="29"/>
  <c r="AK324" i="29"/>
  <c r="AL324" i="29" s="1"/>
  <c r="Y324" i="29"/>
  <c r="W324" i="29"/>
  <c r="R324" i="29" s="1"/>
  <c r="U324" i="29"/>
  <c r="P324" i="29" s="1"/>
  <c r="T324" i="29"/>
  <c r="E324" i="29"/>
  <c r="AK323" i="29"/>
  <c r="AL323" i="29" s="1"/>
  <c r="T323" i="29"/>
  <c r="E323" i="29"/>
  <c r="AK322" i="29"/>
  <c r="AL322" i="29" s="1"/>
  <c r="AC322" i="29"/>
  <c r="AE322" i="29" s="1"/>
  <c r="T322" i="29"/>
  <c r="E322" i="29"/>
  <c r="AL321" i="29"/>
  <c r="AK321" i="29"/>
  <c r="T321" i="29"/>
  <c r="E321" i="29"/>
  <c r="AK320" i="29"/>
  <c r="AL320" i="29" s="1"/>
  <c r="Y320" i="29"/>
  <c r="W320" i="29"/>
  <c r="R320" i="29" s="1"/>
  <c r="U320" i="29"/>
  <c r="P320" i="29" s="1"/>
  <c r="T320" i="29"/>
  <c r="E320" i="29"/>
  <c r="AK319" i="29"/>
  <c r="AL319" i="29" s="1"/>
  <c r="Y319" i="29"/>
  <c r="R319" i="29" s="1"/>
  <c r="W319" i="29"/>
  <c r="U319" i="29"/>
  <c r="P319" i="29" s="1"/>
  <c r="T319" i="29"/>
  <c r="E319" i="29"/>
  <c r="AK318" i="29"/>
  <c r="AL318" i="29" s="1"/>
  <c r="Y318" i="29"/>
  <c r="W318" i="29"/>
  <c r="R318" i="29" s="1"/>
  <c r="U318" i="29"/>
  <c r="P318" i="29" s="1"/>
  <c r="T318" i="29"/>
  <c r="E318" i="29"/>
  <c r="AL317" i="29"/>
  <c r="AK317" i="29"/>
  <c r="Y317" i="29"/>
  <c r="W317" i="29"/>
  <c r="R317" i="29" s="1"/>
  <c r="U317" i="29"/>
  <c r="P317" i="29" s="1"/>
  <c r="T317" i="29"/>
  <c r="E317" i="29"/>
  <c r="AK316" i="29"/>
  <c r="AL316" i="29" s="1"/>
  <c r="Y316" i="29"/>
  <c r="W316" i="29"/>
  <c r="R316" i="29" s="1"/>
  <c r="U316" i="29"/>
  <c r="P316" i="29" s="1"/>
  <c r="T316" i="29"/>
  <c r="U321" i="29" s="1"/>
  <c r="P321" i="29" s="1"/>
  <c r="E316" i="29"/>
  <c r="AL315" i="29"/>
  <c r="AK315" i="29"/>
  <c r="T315" i="29"/>
  <c r="E315" i="29"/>
  <c r="AL314" i="29"/>
  <c r="AK314" i="29"/>
  <c r="AE314" i="29"/>
  <c r="AC314" i="29"/>
  <c r="T314" i="29"/>
  <c r="E314" i="29"/>
  <c r="AK313" i="29"/>
  <c r="AL313" i="29" s="1"/>
  <c r="T313" i="29"/>
  <c r="E313" i="29"/>
  <c r="AK312" i="29"/>
  <c r="AL312" i="29" s="1"/>
  <c r="Y312" i="29"/>
  <c r="R312" i="29" s="1"/>
  <c r="W312" i="29"/>
  <c r="U312" i="29"/>
  <c r="P312" i="29" s="1"/>
  <c r="T312" i="29"/>
  <c r="E312" i="29"/>
  <c r="AK311" i="29"/>
  <c r="AL311" i="29" s="1"/>
  <c r="Y311" i="29"/>
  <c r="W311" i="29"/>
  <c r="R311" i="29" s="1"/>
  <c r="U311" i="29"/>
  <c r="P311" i="29" s="1"/>
  <c r="T311" i="29"/>
  <c r="E311" i="29"/>
  <c r="AL310" i="29"/>
  <c r="AK310" i="29"/>
  <c r="Y310" i="29"/>
  <c r="W310" i="29"/>
  <c r="R310" i="29" s="1"/>
  <c r="U310" i="29"/>
  <c r="P310" i="29" s="1"/>
  <c r="T310" i="29"/>
  <c r="E310" i="29"/>
  <c r="AK309" i="29"/>
  <c r="AL309" i="29" s="1"/>
  <c r="Y309" i="29"/>
  <c r="W309" i="29"/>
  <c r="R309" i="29" s="1"/>
  <c r="U309" i="29"/>
  <c r="P309" i="29" s="1"/>
  <c r="T309" i="29"/>
  <c r="E309" i="29"/>
  <c r="AL308" i="29"/>
  <c r="AK308" i="29"/>
  <c r="Y308" i="29"/>
  <c r="W308" i="29"/>
  <c r="R308" i="29" s="1"/>
  <c r="U308" i="29"/>
  <c r="P308" i="29" s="1"/>
  <c r="T308" i="29"/>
  <c r="W313" i="29" s="1"/>
  <c r="E308" i="29"/>
  <c r="AK307" i="29"/>
  <c r="AL307" i="29" s="1"/>
  <c r="T307" i="29"/>
  <c r="E307" i="29"/>
  <c r="AK306" i="29"/>
  <c r="AL306" i="29" s="1"/>
  <c r="T306" i="29"/>
  <c r="E306" i="29"/>
  <c r="AK305" i="29"/>
  <c r="AL305" i="29" s="1"/>
  <c r="T305" i="29"/>
  <c r="E305" i="29"/>
  <c r="AK304" i="29"/>
  <c r="AL304" i="29" s="1"/>
  <c r="Y304" i="29"/>
  <c r="W304" i="29"/>
  <c r="R304" i="29" s="1"/>
  <c r="U304" i="29"/>
  <c r="P304" i="29" s="1"/>
  <c r="T304" i="29"/>
  <c r="E304" i="29"/>
  <c r="AL303" i="29"/>
  <c r="AK303" i="29"/>
  <c r="Y303" i="29"/>
  <c r="W303" i="29"/>
  <c r="R303" i="29" s="1"/>
  <c r="U303" i="29"/>
  <c r="P303" i="29" s="1"/>
  <c r="T303" i="29"/>
  <c r="E303" i="29"/>
  <c r="AK302" i="29"/>
  <c r="AL302" i="29" s="1"/>
  <c r="Y302" i="29"/>
  <c r="W302" i="29"/>
  <c r="U302" i="29"/>
  <c r="T302" i="29"/>
  <c r="P302" i="29"/>
  <c r="E302" i="29"/>
  <c r="AK301" i="29"/>
  <c r="AL301" i="29" s="1"/>
  <c r="Y301" i="29"/>
  <c r="W301" i="29"/>
  <c r="U301" i="29"/>
  <c r="P301" i="29" s="1"/>
  <c r="T301" i="29"/>
  <c r="R301" i="29"/>
  <c r="E301" i="29"/>
  <c r="AK300" i="29"/>
  <c r="AL300" i="29" s="1"/>
  <c r="Y300" i="29"/>
  <c r="W300" i="29"/>
  <c r="U300" i="29"/>
  <c r="T300" i="29"/>
  <c r="P300" i="29"/>
  <c r="E300" i="29"/>
  <c r="AK299" i="29"/>
  <c r="AL299" i="29" s="1"/>
  <c r="T299" i="29"/>
  <c r="E299" i="29"/>
  <c r="AK298" i="29"/>
  <c r="AL298" i="29" s="1"/>
  <c r="T298" i="29"/>
  <c r="E298" i="29"/>
  <c r="AK297" i="29"/>
  <c r="AL297" i="29" s="1"/>
  <c r="T297" i="29"/>
  <c r="E297" i="29"/>
  <c r="AL296" i="29"/>
  <c r="AK296" i="29"/>
  <c r="Y296" i="29"/>
  <c r="W296" i="29"/>
  <c r="R296" i="29" s="1"/>
  <c r="U296" i="29"/>
  <c r="P296" i="29" s="1"/>
  <c r="T296" i="29"/>
  <c r="E296" i="29"/>
  <c r="AK295" i="29"/>
  <c r="AL295" i="29" s="1"/>
  <c r="Y295" i="29"/>
  <c r="W295" i="29"/>
  <c r="R295" i="29" s="1"/>
  <c r="U295" i="29"/>
  <c r="P295" i="29" s="1"/>
  <c r="T295" i="29"/>
  <c r="E295" i="29"/>
  <c r="AL294" i="29"/>
  <c r="AK294" i="29"/>
  <c r="Y294" i="29"/>
  <c r="W294" i="29"/>
  <c r="R294" i="29" s="1"/>
  <c r="U294" i="29"/>
  <c r="P294" i="29" s="1"/>
  <c r="T294" i="29"/>
  <c r="E294" i="29"/>
  <c r="AK293" i="29"/>
  <c r="AL293" i="29" s="1"/>
  <c r="Y293" i="29"/>
  <c r="W293" i="29"/>
  <c r="U293" i="29"/>
  <c r="T293" i="29"/>
  <c r="P293" i="29"/>
  <c r="E293" i="29"/>
  <c r="AK292" i="29"/>
  <c r="AL292" i="29" s="1"/>
  <c r="Y292" i="29"/>
  <c r="W292" i="29"/>
  <c r="U292" i="29"/>
  <c r="P292" i="29" s="1"/>
  <c r="T292" i="29"/>
  <c r="R292" i="29"/>
  <c r="E292" i="29"/>
  <c r="AK291" i="29"/>
  <c r="AL291" i="29" s="1"/>
  <c r="T291" i="29"/>
  <c r="E291" i="29"/>
  <c r="AK290" i="29"/>
  <c r="AL290" i="29" s="1"/>
  <c r="T290" i="29"/>
  <c r="E290" i="29"/>
  <c r="AL289" i="29"/>
  <c r="AK289" i="29"/>
  <c r="T289" i="29"/>
  <c r="E289" i="29"/>
  <c r="AK288" i="29"/>
  <c r="AL288" i="29" s="1"/>
  <c r="Y288" i="29"/>
  <c r="W288" i="29"/>
  <c r="R288" i="29" s="1"/>
  <c r="U288" i="29"/>
  <c r="P288" i="29" s="1"/>
  <c r="T288" i="29"/>
  <c r="E288" i="29"/>
  <c r="AL287" i="29"/>
  <c r="AK287" i="29"/>
  <c r="Y287" i="29"/>
  <c r="W287" i="29"/>
  <c r="R287" i="29" s="1"/>
  <c r="U287" i="29"/>
  <c r="P287" i="29" s="1"/>
  <c r="T287" i="29"/>
  <c r="E287" i="29"/>
  <c r="AK286" i="29"/>
  <c r="AL286" i="29" s="1"/>
  <c r="Y286" i="29"/>
  <c r="W286" i="29"/>
  <c r="U286" i="29"/>
  <c r="T286" i="29"/>
  <c r="P286" i="29"/>
  <c r="E286" i="29"/>
  <c r="AK285" i="29"/>
  <c r="AL285" i="29" s="1"/>
  <c r="Y285" i="29"/>
  <c r="W285" i="29"/>
  <c r="U285" i="29"/>
  <c r="P285" i="29" s="1"/>
  <c r="T285" i="29"/>
  <c r="R285" i="29"/>
  <c r="E285" i="29"/>
  <c r="AK284" i="29"/>
  <c r="AL284" i="29" s="1"/>
  <c r="Y284" i="29"/>
  <c r="W284" i="29"/>
  <c r="U284" i="29"/>
  <c r="T284" i="29"/>
  <c r="P284" i="29"/>
  <c r="E284" i="29"/>
  <c r="AK283" i="29"/>
  <c r="AL283" i="29" s="1"/>
  <c r="T283" i="29"/>
  <c r="E283" i="29"/>
  <c r="AK282" i="29"/>
  <c r="AL282" i="29" s="1"/>
  <c r="T282" i="29"/>
  <c r="E282" i="29"/>
  <c r="AK281" i="29"/>
  <c r="AL281" i="29" s="1"/>
  <c r="T281" i="29"/>
  <c r="E281" i="29"/>
  <c r="AL280" i="29"/>
  <c r="AK280" i="29"/>
  <c r="Y280" i="29"/>
  <c r="W280" i="29"/>
  <c r="R280" i="29" s="1"/>
  <c r="U280" i="29"/>
  <c r="P280" i="29" s="1"/>
  <c r="T280" i="29"/>
  <c r="E280" i="29"/>
  <c r="AK279" i="29"/>
  <c r="AL279" i="29" s="1"/>
  <c r="Y279" i="29"/>
  <c r="W279" i="29"/>
  <c r="R279" i="29" s="1"/>
  <c r="U279" i="29"/>
  <c r="P279" i="29" s="1"/>
  <c r="T279" i="29"/>
  <c r="E279" i="29"/>
  <c r="AL278" i="29"/>
  <c r="AK278" i="29"/>
  <c r="Y278" i="29"/>
  <c r="W278" i="29"/>
  <c r="R278" i="29" s="1"/>
  <c r="U278" i="29"/>
  <c r="P278" i="29" s="1"/>
  <c r="T278" i="29"/>
  <c r="E278" i="29"/>
  <c r="AK277" i="29"/>
  <c r="AL277" i="29" s="1"/>
  <c r="Y277" i="29"/>
  <c r="W277" i="29"/>
  <c r="U277" i="29"/>
  <c r="T277" i="29"/>
  <c r="P277" i="29"/>
  <c r="E277" i="29"/>
  <c r="AK276" i="29"/>
  <c r="AL276" i="29" s="1"/>
  <c r="Y276" i="29"/>
  <c r="R276" i="29" s="1"/>
  <c r="W276" i="29"/>
  <c r="U276" i="29"/>
  <c r="P276" i="29" s="1"/>
  <c r="T276" i="29"/>
  <c r="E276" i="29"/>
  <c r="AK275" i="29"/>
  <c r="AL275" i="29" s="1"/>
  <c r="T275" i="29"/>
  <c r="E275" i="29"/>
  <c r="AK274" i="29"/>
  <c r="AL274" i="29" s="1"/>
  <c r="T274" i="29"/>
  <c r="E274" i="29"/>
  <c r="AL273" i="29"/>
  <c r="AK273" i="29"/>
  <c r="T273" i="29"/>
  <c r="E273" i="29"/>
  <c r="AK272" i="29"/>
  <c r="AL272" i="29" s="1"/>
  <c r="Y272" i="29"/>
  <c r="W272" i="29"/>
  <c r="U272" i="29"/>
  <c r="T272" i="29"/>
  <c r="P272" i="29"/>
  <c r="E272" i="29"/>
  <c r="AK271" i="29"/>
  <c r="AL271" i="29" s="1"/>
  <c r="Y271" i="29"/>
  <c r="W271" i="29"/>
  <c r="U271" i="29"/>
  <c r="P271" i="29" s="1"/>
  <c r="T271" i="29"/>
  <c r="R271" i="29"/>
  <c r="E271" i="29"/>
  <c r="AK270" i="29"/>
  <c r="AL270" i="29" s="1"/>
  <c r="Y270" i="29"/>
  <c r="W270" i="29"/>
  <c r="U270" i="29"/>
  <c r="T270" i="29"/>
  <c r="P270" i="29"/>
  <c r="E270" i="29"/>
  <c r="AK269" i="29"/>
  <c r="AL269" i="29" s="1"/>
  <c r="Y269" i="29"/>
  <c r="R269" i="29" s="1"/>
  <c r="W269" i="29"/>
  <c r="U269" i="29"/>
  <c r="P269" i="29" s="1"/>
  <c r="T269" i="29"/>
  <c r="E269" i="29"/>
  <c r="AK268" i="29"/>
  <c r="AL268" i="29" s="1"/>
  <c r="Y268" i="29"/>
  <c r="W268" i="29"/>
  <c r="R268" i="29" s="1"/>
  <c r="U268" i="29"/>
  <c r="P268" i="29" s="1"/>
  <c r="T268" i="29"/>
  <c r="E268" i="29"/>
  <c r="AL267" i="29"/>
  <c r="AK267" i="29"/>
  <c r="T267" i="29"/>
  <c r="E267" i="29"/>
  <c r="AL266" i="29"/>
  <c r="AK266" i="29"/>
  <c r="T266" i="29"/>
  <c r="E266" i="29"/>
  <c r="AK265" i="29"/>
  <c r="AL265" i="29" s="1"/>
  <c r="T265" i="29"/>
  <c r="E265" i="29"/>
  <c r="AL264" i="29"/>
  <c r="AK264" i="29"/>
  <c r="Y264" i="29"/>
  <c r="W264" i="29"/>
  <c r="R264" i="29" s="1"/>
  <c r="U264" i="29"/>
  <c r="P264" i="29" s="1"/>
  <c r="T264" i="29"/>
  <c r="E264" i="29"/>
  <c r="AK263" i="29"/>
  <c r="AL263" i="29" s="1"/>
  <c r="Y263" i="29"/>
  <c r="W263" i="29"/>
  <c r="U263" i="29"/>
  <c r="T263" i="29"/>
  <c r="P263" i="29"/>
  <c r="E263" i="29"/>
  <c r="AK262" i="29"/>
  <c r="AL262" i="29" s="1"/>
  <c r="Y262" i="29"/>
  <c r="W262" i="29"/>
  <c r="U262" i="29"/>
  <c r="P262" i="29" s="1"/>
  <c r="T262" i="29"/>
  <c r="R262" i="29"/>
  <c r="E262" i="29"/>
  <c r="AK261" i="29"/>
  <c r="AL261" i="29" s="1"/>
  <c r="Y261" i="29"/>
  <c r="W261" i="29"/>
  <c r="U261" i="29"/>
  <c r="T261" i="29"/>
  <c r="P261" i="29"/>
  <c r="E261" i="29"/>
  <c r="AK260" i="29"/>
  <c r="AL260" i="29" s="1"/>
  <c r="Y260" i="29"/>
  <c r="W260" i="29"/>
  <c r="U260" i="29"/>
  <c r="P260" i="29" s="1"/>
  <c r="T260" i="29"/>
  <c r="E260" i="29"/>
  <c r="AK259" i="29"/>
  <c r="AL259" i="29" s="1"/>
  <c r="T259" i="29"/>
  <c r="E259" i="29"/>
  <c r="AK258" i="29"/>
  <c r="AL258" i="29" s="1"/>
  <c r="T258" i="29"/>
  <c r="E258" i="29"/>
  <c r="AK257" i="29"/>
  <c r="AL257" i="29" s="1"/>
  <c r="T257" i="29"/>
  <c r="E257" i="29"/>
  <c r="AK256" i="29"/>
  <c r="AL256" i="29" s="1"/>
  <c r="Y256" i="29"/>
  <c r="W256" i="29"/>
  <c r="R256" i="29" s="1"/>
  <c r="U256" i="29"/>
  <c r="T256" i="29"/>
  <c r="P256" i="29"/>
  <c r="E256" i="29"/>
  <c r="AK255" i="29"/>
  <c r="AL255" i="29" s="1"/>
  <c r="Y255" i="29"/>
  <c r="W255" i="29"/>
  <c r="R255" i="29" s="1"/>
  <c r="U255" i="29"/>
  <c r="P255" i="29" s="1"/>
  <c r="T255" i="29"/>
  <c r="E255" i="29"/>
  <c r="AK254" i="29"/>
  <c r="AL254" i="29" s="1"/>
  <c r="Y254" i="29"/>
  <c r="W254" i="29"/>
  <c r="U254" i="29"/>
  <c r="P254" i="29" s="1"/>
  <c r="T254" i="29"/>
  <c r="E254" i="29"/>
  <c r="AK253" i="29"/>
  <c r="AL253" i="29" s="1"/>
  <c r="Y253" i="29"/>
  <c r="W253" i="29"/>
  <c r="U253" i="29"/>
  <c r="T253" i="29"/>
  <c r="Y257" i="29" s="1"/>
  <c r="P253" i="29"/>
  <c r="E253" i="29"/>
  <c r="AK252" i="29"/>
  <c r="AL252" i="29" s="1"/>
  <c r="Y252" i="29"/>
  <c r="W252" i="29"/>
  <c r="U252" i="29"/>
  <c r="T252" i="29"/>
  <c r="P252" i="29"/>
  <c r="E252" i="29"/>
  <c r="AK251" i="29"/>
  <c r="AL251" i="29" s="1"/>
  <c r="T251" i="29"/>
  <c r="E251" i="29"/>
  <c r="AK250" i="29"/>
  <c r="AL250" i="29" s="1"/>
  <c r="T250" i="29"/>
  <c r="E250" i="29"/>
  <c r="AK249" i="29"/>
  <c r="AL249" i="29" s="1"/>
  <c r="T249" i="29"/>
  <c r="E249" i="29"/>
  <c r="AK248" i="29"/>
  <c r="AL248" i="29" s="1"/>
  <c r="Y248" i="29"/>
  <c r="R248" i="29" s="1"/>
  <c r="W248" i="29"/>
  <c r="U248" i="29"/>
  <c r="T248" i="29"/>
  <c r="P248" i="29"/>
  <c r="E248" i="29"/>
  <c r="AK247" i="29"/>
  <c r="AL247" i="29" s="1"/>
  <c r="Y247" i="29"/>
  <c r="R247" i="29" s="1"/>
  <c r="W247" i="29"/>
  <c r="U247" i="29"/>
  <c r="P247" i="29" s="1"/>
  <c r="T247" i="29"/>
  <c r="E247" i="29"/>
  <c r="AK246" i="29"/>
  <c r="AL246" i="29" s="1"/>
  <c r="Y246" i="29"/>
  <c r="W246" i="29"/>
  <c r="R246" i="29" s="1"/>
  <c r="U246" i="29"/>
  <c r="P246" i="29" s="1"/>
  <c r="T246" i="29"/>
  <c r="E246" i="29"/>
  <c r="AK245" i="29"/>
  <c r="AL245" i="29" s="1"/>
  <c r="Y245" i="29"/>
  <c r="R245" i="29" s="1"/>
  <c r="W245" i="29"/>
  <c r="U245" i="29"/>
  <c r="P245" i="29" s="1"/>
  <c r="T245" i="29"/>
  <c r="E245" i="29"/>
  <c r="AK244" i="29"/>
  <c r="AL244" i="29" s="1"/>
  <c r="Y244" i="29"/>
  <c r="R244" i="29" s="1"/>
  <c r="W244" i="29"/>
  <c r="U244" i="29"/>
  <c r="T244" i="29"/>
  <c r="P244" i="29"/>
  <c r="E244" i="29"/>
  <c r="AK242" i="29"/>
  <c r="AL242" i="29" s="1"/>
  <c r="AC242" i="29"/>
  <c r="AE242" i="29" s="1"/>
  <c r="T242" i="29"/>
  <c r="E242" i="29"/>
  <c r="AK234" i="29"/>
  <c r="AL234" i="29" s="1"/>
  <c r="AC234" i="29"/>
  <c r="AE234" i="29" s="1"/>
  <c r="T234" i="29"/>
  <c r="E234" i="29"/>
  <c r="AK186" i="29"/>
  <c r="AL186" i="29" s="1"/>
  <c r="T186" i="29"/>
  <c r="E186" i="29"/>
  <c r="AK178" i="29"/>
  <c r="AL178" i="29" s="1"/>
  <c r="T178" i="29"/>
  <c r="E178" i="29"/>
  <c r="AK138" i="29"/>
  <c r="AL138" i="29" s="1"/>
  <c r="T138" i="29"/>
  <c r="E138" i="29"/>
  <c r="AK122" i="29"/>
  <c r="AL122" i="29" s="1"/>
  <c r="T122" i="29"/>
  <c r="E122" i="29"/>
  <c r="E123" i="29"/>
  <c r="T123" i="29"/>
  <c r="AK123" i="29"/>
  <c r="AL123" i="29" s="1"/>
  <c r="AK243" i="29"/>
  <c r="AL243" i="29" s="1"/>
  <c r="T243" i="29"/>
  <c r="E243" i="29"/>
  <c r="AK235" i="29"/>
  <c r="AL235" i="29" s="1"/>
  <c r="T235" i="29"/>
  <c r="E235" i="29"/>
  <c r="AK187" i="29"/>
  <c r="AL187" i="29" s="1"/>
  <c r="T187" i="29"/>
  <c r="E187" i="29"/>
  <c r="AK179" i="29"/>
  <c r="AL179" i="29" s="1"/>
  <c r="T179" i="29"/>
  <c r="E179" i="29"/>
  <c r="AK171" i="29"/>
  <c r="AL171" i="29" s="1"/>
  <c r="T171" i="29"/>
  <c r="E171" i="29"/>
  <c r="AK163" i="29"/>
  <c r="AL163" i="29" s="1"/>
  <c r="T163" i="29"/>
  <c r="E163" i="29"/>
  <c r="AK155" i="29"/>
  <c r="AL155" i="29" s="1"/>
  <c r="T155" i="29"/>
  <c r="E155" i="29"/>
  <c r="AK147" i="29"/>
  <c r="AL147" i="29" s="1"/>
  <c r="T147" i="29"/>
  <c r="E147" i="29"/>
  <c r="AK139" i="29"/>
  <c r="AL139" i="29" s="1"/>
  <c r="T139" i="29"/>
  <c r="E139" i="29"/>
  <c r="AK131" i="29"/>
  <c r="AL131" i="29" s="1"/>
  <c r="T131" i="29"/>
  <c r="E131" i="29"/>
  <c r="AK115" i="29"/>
  <c r="AL115" i="29" s="1"/>
  <c r="T115" i="29"/>
  <c r="E115" i="29"/>
  <c r="AK107" i="29"/>
  <c r="AL107" i="29" s="1"/>
  <c r="T107" i="29"/>
  <c r="E107" i="29"/>
  <c r="R252" i="29" l="1"/>
  <c r="R260" i="29"/>
  <c r="W306" i="29"/>
  <c r="R381" i="29"/>
  <c r="U394" i="29"/>
  <c r="P394" i="29" s="1"/>
  <c r="W258" i="29"/>
  <c r="R254" i="29"/>
  <c r="R263" i="29"/>
  <c r="R272" i="29"/>
  <c r="R277" i="29"/>
  <c r="W281" i="29"/>
  <c r="R286" i="29"/>
  <c r="R293" i="29"/>
  <c r="R302" i="29"/>
  <c r="Y330" i="29"/>
  <c r="R334" i="29"/>
  <c r="R342" i="29"/>
  <c r="R343" i="29"/>
  <c r="Y362" i="29"/>
  <c r="U361" i="29"/>
  <c r="P361" i="29" s="1"/>
  <c r="R364" i="29"/>
  <c r="R383" i="29"/>
  <c r="R396" i="29"/>
  <c r="R400" i="29"/>
  <c r="W249" i="29"/>
  <c r="R253" i="29"/>
  <c r="R261" i="29"/>
  <c r="R270" i="29"/>
  <c r="R284" i="29"/>
  <c r="R300" i="29"/>
  <c r="W329" i="29"/>
  <c r="R328" i="29"/>
  <c r="R336" i="29"/>
  <c r="U362" i="29"/>
  <c r="P362" i="29" s="1"/>
  <c r="R368" i="29"/>
  <c r="R382" i="29"/>
  <c r="R390" i="29"/>
  <c r="U401" i="29"/>
  <c r="P401" i="29" s="1"/>
  <c r="U329" i="29"/>
  <c r="P329" i="29" s="1"/>
  <c r="U354" i="29"/>
  <c r="P354" i="29" s="1"/>
  <c r="W353" i="29"/>
  <c r="U353" i="29"/>
  <c r="P353" i="29" s="1"/>
  <c r="Y354" i="29"/>
  <c r="Y290" i="29"/>
  <c r="R290" i="29" s="1"/>
  <c r="W298" i="29"/>
  <c r="U314" i="29"/>
  <c r="P314" i="29" s="1"/>
  <c r="U330" i="29"/>
  <c r="P330" i="29" s="1"/>
  <c r="W346" i="29"/>
  <c r="Y345" i="29"/>
  <c r="U346" i="29"/>
  <c r="P346" i="29" s="1"/>
  <c r="W345" i="29"/>
  <c r="U345" i="29"/>
  <c r="P345" i="29" s="1"/>
  <c r="Y353" i="29"/>
  <c r="U386" i="29"/>
  <c r="P386" i="29" s="1"/>
  <c r="AC386" i="29" s="1"/>
  <c r="AE386" i="29" s="1"/>
  <c r="W385" i="29"/>
  <c r="U385" i="29"/>
  <c r="P385" i="29" s="1"/>
  <c r="Y386" i="29"/>
  <c r="R386" i="29" s="1"/>
  <c r="W393" i="29"/>
  <c r="AG402" i="29"/>
  <c r="P403" i="29" s="1"/>
  <c r="U282" i="29"/>
  <c r="P282" i="29" s="1"/>
  <c r="Y298" i="29"/>
  <c r="R298" i="29" s="1"/>
  <c r="Y329" i="29"/>
  <c r="W354" i="29"/>
  <c r="W297" i="29"/>
  <c r="U249" i="29"/>
  <c r="P249" i="29" s="1"/>
  <c r="U289" i="29"/>
  <c r="P289" i="29" s="1"/>
  <c r="Y322" i="29"/>
  <c r="W330" i="29"/>
  <c r="R330" i="29" s="1"/>
  <c r="U250" i="29"/>
  <c r="P250" i="29" s="1"/>
  <c r="W265" i="29"/>
  <c r="W338" i="29"/>
  <c r="Y337" i="29"/>
  <c r="U338" i="29"/>
  <c r="P338" i="29" s="1"/>
  <c r="W337" i="29"/>
  <c r="Y338" i="29"/>
  <c r="Y346" i="29"/>
  <c r="R346" i="29" s="1"/>
  <c r="Y370" i="29"/>
  <c r="W378" i="29"/>
  <c r="R378" i="29" s="1"/>
  <c r="Y385" i="29"/>
  <c r="R385" i="29" s="1"/>
  <c r="U393" i="29"/>
  <c r="P393" i="29" s="1"/>
  <c r="AG394" i="29"/>
  <c r="AI394" i="29" s="1"/>
  <c r="Y361" i="29"/>
  <c r="R361" i="29" s="1"/>
  <c r="W362" i="29"/>
  <c r="R362" i="29" s="1"/>
  <c r="AC362" i="29" s="1"/>
  <c r="AE362" i="29" s="1"/>
  <c r="W369" i="29"/>
  <c r="U370" i="29"/>
  <c r="P370" i="29" s="1"/>
  <c r="U377" i="29"/>
  <c r="P377" i="29" s="1"/>
  <c r="Y393" i="29"/>
  <c r="W394" i="29"/>
  <c r="W401" i="29"/>
  <c r="U402" i="29"/>
  <c r="P402" i="29" s="1"/>
  <c r="Y369" i="29"/>
  <c r="W370" i="29"/>
  <c r="W377" i="29"/>
  <c r="U378" i="29"/>
  <c r="P378" i="29" s="1"/>
  <c r="Y394" i="29"/>
  <c r="Y401" i="29"/>
  <c r="R401" i="29" s="1"/>
  <c r="W402" i="29"/>
  <c r="R402" i="29" s="1"/>
  <c r="Y377" i="29"/>
  <c r="P323" i="29"/>
  <c r="Y249" i="29"/>
  <c r="R249" i="29" s="1"/>
  <c r="U266" i="29"/>
  <c r="P266" i="29" s="1"/>
  <c r="Y266" i="29"/>
  <c r="U306" i="29"/>
  <c r="P306" i="29" s="1"/>
  <c r="W305" i="29"/>
  <c r="U305" i="29"/>
  <c r="P305" i="29" s="1"/>
  <c r="Y306" i="29"/>
  <c r="R306" i="29" s="1"/>
  <c r="U313" i="29"/>
  <c r="P313" i="29" s="1"/>
  <c r="P315" i="29" s="1"/>
  <c r="AI322" i="29"/>
  <c r="AG322" i="29"/>
  <c r="Y250" i="29"/>
  <c r="Y258" i="29"/>
  <c r="R258" i="29" s="1"/>
  <c r="U258" i="29"/>
  <c r="P258" i="29" s="1"/>
  <c r="W257" i="29"/>
  <c r="R257" i="29" s="1"/>
  <c r="U257" i="29"/>
  <c r="P257" i="29" s="1"/>
  <c r="U281" i="29"/>
  <c r="P281" i="29" s="1"/>
  <c r="Y282" i="29"/>
  <c r="R282" i="29" s="1"/>
  <c r="AC282" i="29" s="1"/>
  <c r="AE282" i="29" s="1"/>
  <c r="AG314" i="29"/>
  <c r="AI314" i="29" s="1"/>
  <c r="W250" i="29"/>
  <c r="W266" i="29"/>
  <c r="U274" i="29"/>
  <c r="P274" i="29" s="1"/>
  <c r="W273" i="29"/>
  <c r="U273" i="29"/>
  <c r="P273" i="29" s="1"/>
  <c r="Y274" i="29"/>
  <c r="W274" i="29"/>
  <c r="Y273" i="29"/>
  <c r="Y305" i="29"/>
  <c r="U265" i="29"/>
  <c r="P265" i="29" s="1"/>
  <c r="Y281" i="29"/>
  <c r="R281" i="29" s="1"/>
  <c r="W282" i="29"/>
  <c r="W289" i="29"/>
  <c r="U290" i="29"/>
  <c r="P290" i="29" s="1"/>
  <c r="U297" i="29"/>
  <c r="P297" i="29" s="1"/>
  <c r="Y313" i="29"/>
  <c r="R313" i="29" s="1"/>
  <c r="W314" i="29"/>
  <c r="W321" i="29"/>
  <c r="U322" i="29"/>
  <c r="P322" i="29" s="1"/>
  <c r="Y289" i="29"/>
  <c r="W290" i="29"/>
  <c r="U298" i="29"/>
  <c r="P298" i="29" s="1"/>
  <c r="Y314" i="29"/>
  <c r="Y321" i="29"/>
  <c r="W322" i="29"/>
  <c r="R322" i="29" s="1"/>
  <c r="Y265" i="29"/>
  <c r="R265" i="29" s="1"/>
  <c r="Y297" i="29"/>
  <c r="AG242" i="29"/>
  <c r="AI242" i="29" s="1"/>
  <c r="AG234" i="29"/>
  <c r="AI234" i="29" s="1"/>
  <c r="AK6" i="29"/>
  <c r="AL6" i="29" s="1"/>
  <c r="AK7" i="29"/>
  <c r="AL7" i="29" s="1"/>
  <c r="AK8" i="29"/>
  <c r="AL8" i="29" s="1"/>
  <c r="AK9" i="29"/>
  <c r="AL9" i="29" s="1"/>
  <c r="AK10" i="29"/>
  <c r="AK11" i="29"/>
  <c r="AK12" i="29"/>
  <c r="AK13" i="29"/>
  <c r="AL13" i="29" s="1"/>
  <c r="AK14" i="29"/>
  <c r="AL14" i="29" s="1"/>
  <c r="AK15" i="29"/>
  <c r="AL15" i="29" s="1"/>
  <c r="AK16" i="29"/>
  <c r="AL16" i="29" s="1"/>
  <c r="AK17" i="29"/>
  <c r="AL17" i="29" s="1"/>
  <c r="AK18" i="29"/>
  <c r="AL18" i="29" s="1"/>
  <c r="AK19" i="29"/>
  <c r="AL19" i="29" s="1"/>
  <c r="AK20" i="29"/>
  <c r="AL20" i="29" s="1"/>
  <c r="AK21" i="29"/>
  <c r="AL21" i="29" s="1"/>
  <c r="AK22" i="29"/>
  <c r="AL22" i="29" s="1"/>
  <c r="AK23" i="29"/>
  <c r="AL23" i="29" s="1"/>
  <c r="AK24" i="29"/>
  <c r="AL24" i="29" s="1"/>
  <c r="AK25" i="29"/>
  <c r="AL25" i="29" s="1"/>
  <c r="AK26" i="29"/>
  <c r="AL26" i="29" s="1"/>
  <c r="AK27" i="29"/>
  <c r="AL27" i="29" s="1"/>
  <c r="AK28" i="29"/>
  <c r="AK29" i="29"/>
  <c r="AL29" i="29" s="1"/>
  <c r="AK30" i="29"/>
  <c r="AL30" i="29" s="1"/>
  <c r="AK31" i="29"/>
  <c r="AL31" i="29" s="1"/>
  <c r="AK32" i="29"/>
  <c r="AL32" i="29" s="1"/>
  <c r="AK33" i="29"/>
  <c r="AL33" i="29" s="1"/>
  <c r="AK34" i="29"/>
  <c r="AL34" i="29" s="1"/>
  <c r="AK35" i="29"/>
  <c r="AL35" i="29" s="1"/>
  <c r="AK36" i="29"/>
  <c r="AL36" i="29" s="1"/>
  <c r="AK37" i="29"/>
  <c r="AL37" i="29" s="1"/>
  <c r="AK38" i="29"/>
  <c r="AK39" i="29"/>
  <c r="AL39" i="29" s="1"/>
  <c r="AK40" i="29"/>
  <c r="AL40" i="29" s="1"/>
  <c r="AK41" i="29"/>
  <c r="AL41" i="29" s="1"/>
  <c r="AK42" i="29"/>
  <c r="AL42" i="29" s="1"/>
  <c r="AK43" i="29"/>
  <c r="AL43" i="29" s="1"/>
  <c r="AK44" i="29"/>
  <c r="AK45" i="29"/>
  <c r="AL45" i="29" s="1"/>
  <c r="AK46" i="29"/>
  <c r="AL46" i="29" s="1"/>
  <c r="AK47" i="29"/>
  <c r="AL47" i="29" s="1"/>
  <c r="AK48" i="29"/>
  <c r="AL48" i="29" s="1"/>
  <c r="AK49" i="29"/>
  <c r="AL49" i="29" s="1"/>
  <c r="AK50" i="29"/>
  <c r="AL50" i="29" s="1"/>
  <c r="AK51" i="29"/>
  <c r="AL51" i="29" s="1"/>
  <c r="AK52" i="29"/>
  <c r="AL52" i="29" s="1"/>
  <c r="AK53" i="29"/>
  <c r="AL53" i="29" s="1"/>
  <c r="AK54" i="29"/>
  <c r="AL54" i="29" s="1"/>
  <c r="AK55" i="29"/>
  <c r="AL55" i="29" s="1"/>
  <c r="AK56" i="29"/>
  <c r="AL56" i="29" s="1"/>
  <c r="AK57" i="29"/>
  <c r="AL57" i="29" s="1"/>
  <c r="AK58" i="29"/>
  <c r="AL58" i="29" s="1"/>
  <c r="AK59" i="29"/>
  <c r="AL59" i="29" s="1"/>
  <c r="AK60" i="29"/>
  <c r="AK61" i="29"/>
  <c r="AL61" i="29" s="1"/>
  <c r="AK62" i="29"/>
  <c r="AL62" i="29" s="1"/>
  <c r="AK63" i="29"/>
  <c r="AL63" i="29" s="1"/>
  <c r="AK64" i="29"/>
  <c r="AL64" i="29" s="1"/>
  <c r="AK65" i="29"/>
  <c r="AL65" i="29" s="1"/>
  <c r="AK66" i="29"/>
  <c r="AL66" i="29" s="1"/>
  <c r="AK67" i="29"/>
  <c r="AL67" i="29" s="1"/>
  <c r="AK68" i="29"/>
  <c r="AL68" i="29" s="1"/>
  <c r="AK69" i="29"/>
  <c r="AL69" i="29" s="1"/>
  <c r="AK70" i="29"/>
  <c r="AK71" i="29"/>
  <c r="AL71" i="29" s="1"/>
  <c r="AK72" i="29"/>
  <c r="AL72" i="29" s="1"/>
  <c r="AK73" i="29"/>
  <c r="AL73" i="29" s="1"/>
  <c r="AK74" i="29"/>
  <c r="AL74" i="29" s="1"/>
  <c r="AK75" i="29"/>
  <c r="AL75" i="29" s="1"/>
  <c r="AK76" i="29"/>
  <c r="AK77" i="29"/>
  <c r="AL77" i="29" s="1"/>
  <c r="AK78" i="29"/>
  <c r="AL78" i="29" s="1"/>
  <c r="AK79" i="29"/>
  <c r="AL79" i="29" s="1"/>
  <c r="AK80" i="29"/>
  <c r="AL80" i="29" s="1"/>
  <c r="AK81" i="29"/>
  <c r="AL81" i="29" s="1"/>
  <c r="AK82" i="29"/>
  <c r="AL82" i="29" s="1"/>
  <c r="AK83" i="29"/>
  <c r="AL83" i="29" s="1"/>
  <c r="AK84" i="29"/>
  <c r="AL84" i="29" s="1"/>
  <c r="AK85" i="29"/>
  <c r="AL85" i="29" s="1"/>
  <c r="AK86" i="29"/>
  <c r="AL86" i="29" s="1"/>
  <c r="AK87" i="29"/>
  <c r="AL87" i="29" s="1"/>
  <c r="AK88" i="29"/>
  <c r="AL88" i="29" s="1"/>
  <c r="AK89" i="29"/>
  <c r="AL89" i="29" s="1"/>
  <c r="AK90" i="29"/>
  <c r="AL90" i="29" s="1"/>
  <c r="AK91" i="29"/>
  <c r="AL91" i="29" s="1"/>
  <c r="AK92" i="29"/>
  <c r="AK93" i="29"/>
  <c r="AL93" i="29" s="1"/>
  <c r="AK94" i="29"/>
  <c r="AL94" i="29" s="1"/>
  <c r="AK95" i="29"/>
  <c r="AL95" i="29" s="1"/>
  <c r="AK96" i="29"/>
  <c r="AL96" i="29" s="1"/>
  <c r="AK97" i="29"/>
  <c r="AL97" i="29" s="1"/>
  <c r="AK98" i="29"/>
  <c r="AL98" i="29" s="1"/>
  <c r="AK99" i="29"/>
  <c r="AL99" i="29" s="1"/>
  <c r="AK100" i="29"/>
  <c r="AL100" i="29" s="1"/>
  <c r="AK101" i="29"/>
  <c r="AL101" i="29" s="1"/>
  <c r="AK102" i="29"/>
  <c r="AL102" i="29" s="1"/>
  <c r="AK103" i="29"/>
  <c r="AL103" i="29" s="1"/>
  <c r="AK104" i="29"/>
  <c r="AL104" i="29" s="1"/>
  <c r="AK105" i="29"/>
  <c r="AL105" i="29" s="1"/>
  <c r="AK106" i="29"/>
  <c r="AL106" i="29" s="1"/>
  <c r="AK108" i="29"/>
  <c r="AL108" i="29" s="1"/>
  <c r="AK109" i="29"/>
  <c r="AL109" i="29" s="1"/>
  <c r="AK110" i="29"/>
  <c r="AL110" i="29" s="1"/>
  <c r="AK111" i="29"/>
  <c r="AL111" i="29" s="1"/>
  <c r="AK112" i="29"/>
  <c r="AL112" i="29" s="1"/>
  <c r="AK113" i="29"/>
  <c r="AL113" i="29" s="1"/>
  <c r="AK114" i="29"/>
  <c r="AL114" i="29" s="1"/>
  <c r="AK116" i="29"/>
  <c r="AL116" i="29" s="1"/>
  <c r="AK117" i="29"/>
  <c r="AL117" i="29" s="1"/>
  <c r="AK118" i="29"/>
  <c r="AL118" i="29" s="1"/>
  <c r="AK119" i="29"/>
  <c r="AL119" i="29" s="1"/>
  <c r="AK120" i="29"/>
  <c r="AL120" i="29" s="1"/>
  <c r="AK121" i="29"/>
  <c r="AL121" i="29" s="1"/>
  <c r="AK124" i="29"/>
  <c r="AK125" i="29"/>
  <c r="AL125" i="29" s="1"/>
  <c r="AK126" i="29"/>
  <c r="AL126" i="29" s="1"/>
  <c r="AK127" i="29"/>
  <c r="AL127" i="29" s="1"/>
  <c r="AK128" i="29"/>
  <c r="AL128" i="29" s="1"/>
  <c r="AK129" i="29"/>
  <c r="AL129" i="29" s="1"/>
  <c r="AK130" i="29"/>
  <c r="AL130" i="29" s="1"/>
  <c r="AK132" i="29"/>
  <c r="AL132" i="29" s="1"/>
  <c r="AK133" i="29"/>
  <c r="AL133" i="29" s="1"/>
  <c r="AK134" i="29"/>
  <c r="AL134" i="29" s="1"/>
  <c r="AK135" i="29"/>
  <c r="AL135" i="29" s="1"/>
  <c r="AK136" i="29"/>
  <c r="AL136" i="29" s="1"/>
  <c r="AK137" i="29"/>
  <c r="AL137" i="29" s="1"/>
  <c r="AK140" i="29"/>
  <c r="AL140" i="29" s="1"/>
  <c r="AK141" i="29"/>
  <c r="AL141" i="29" s="1"/>
  <c r="AK142" i="29"/>
  <c r="AL142" i="29" s="1"/>
  <c r="AK143" i="29"/>
  <c r="AK144" i="29"/>
  <c r="AL144" i="29" s="1"/>
  <c r="AK145" i="29"/>
  <c r="AL145" i="29" s="1"/>
  <c r="AK146" i="29"/>
  <c r="AL146" i="29" s="1"/>
  <c r="AK148" i="29"/>
  <c r="AL148" i="29" s="1"/>
  <c r="AK149" i="29"/>
  <c r="AL149" i="29" s="1"/>
  <c r="AK150" i="29"/>
  <c r="AL150" i="29" s="1"/>
  <c r="AK151" i="29"/>
  <c r="AL151" i="29" s="1"/>
  <c r="AK152" i="29"/>
  <c r="AL152" i="29" s="1"/>
  <c r="AK153" i="29"/>
  <c r="AL153" i="29" s="1"/>
  <c r="AK154" i="29"/>
  <c r="AL154" i="29" s="1"/>
  <c r="AK156" i="29"/>
  <c r="AL156" i="29" s="1"/>
  <c r="AK157" i="29"/>
  <c r="AL157" i="29" s="1"/>
  <c r="AK158" i="29"/>
  <c r="AL158" i="29" s="1"/>
  <c r="AK159" i="29"/>
  <c r="AL159" i="29" s="1"/>
  <c r="AK160" i="29"/>
  <c r="AL160" i="29" s="1"/>
  <c r="AK161" i="29"/>
  <c r="AL161" i="29" s="1"/>
  <c r="AK162" i="29"/>
  <c r="AL162" i="29" s="1"/>
  <c r="AK164" i="29"/>
  <c r="AL164" i="29" s="1"/>
  <c r="AK165" i="29"/>
  <c r="AL165" i="29" s="1"/>
  <c r="AK166" i="29"/>
  <c r="AK167" i="29"/>
  <c r="AL167" i="29" s="1"/>
  <c r="AK168" i="29"/>
  <c r="AL168" i="29" s="1"/>
  <c r="AK169" i="29"/>
  <c r="AL169" i="29" s="1"/>
  <c r="AK170" i="29"/>
  <c r="AL170" i="29" s="1"/>
  <c r="AK172" i="29"/>
  <c r="AL172" i="29" s="1"/>
  <c r="AK173" i="29"/>
  <c r="AL173" i="29" s="1"/>
  <c r="AK174" i="29"/>
  <c r="AL174" i="29" s="1"/>
  <c r="AK175" i="29"/>
  <c r="AL175" i="29" s="1"/>
  <c r="AK176" i="29"/>
  <c r="AL176" i="29" s="1"/>
  <c r="AK177" i="29"/>
  <c r="AL177" i="29" s="1"/>
  <c r="AK180" i="29"/>
  <c r="AL180" i="29" s="1"/>
  <c r="AK181" i="29"/>
  <c r="AL181" i="29" s="1"/>
  <c r="AK182" i="29"/>
  <c r="AL182" i="29" s="1"/>
  <c r="AK183" i="29"/>
  <c r="AL183" i="29" s="1"/>
  <c r="AK184" i="29"/>
  <c r="AL184" i="29" s="1"/>
  <c r="AK185" i="29"/>
  <c r="AL185" i="29" s="1"/>
  <c r="AK188" i="29"/>
  <c r="AL188" i="29" s="1"/>
  <c r="AK189" i="29"/>
  <c r="AL189" i="29" s="1"/>
  <c r="AK190" i="29"/>
  <c r="AL190" i="29" s="1"/>
  <c r="AK191" i="29"/>
  <c r="AL191" i="29" s="1"/>
  <c r="AK192" i="29"/>
  <c r="AL192" i="29" s="1"/>
  <c r="AK193" i="29"/>
  <c r="AL193" i="29" s="1"/>
  <c r="AK194" i="29"/>
  <c r="AL194" i="29" s="1"/>
  <c r="AK195" i="29"/>
  <c r="AL195" i="29" s="1"/>
  <c r="AK196" i="29"/>
  <c r="AL196" i="29" s="1"/>
  <c r="AK197" i="29"/>
  <c r="AL197" i="29" s="1"/>
  <c r="AK198" i="29"/>
  <c r="AL198" i="29" s="1"/>
  <c r="AK199" i="29"/>
  <c r="AL199" i="29" s="1"/>
  <c r="AK200" i="29"/>
  <c r="AL200" i="29" s="1"/>
  <c r="AK201" i="29"/>
  <c r="AL201" i="29" s="1"/>
  <c r="AK202" i="29"/>
  <c r="AL202" i="29" s="1"/>
  <c r="AK203" i="29"/>
  <c r="AL203" i="29" s="1"/>
  <c r="AK204" i="29"/>
  <c r="AL204" i="29" s="1"/>
  <c r="AK205" i="29"/>
  <c r="AL205" i="29" s="1"/>
  <c r="AK206" i="29"/>
  <c r="AL206" i="29" s="1"/>
  <c r="AK207" i="29"/>
  <c r="AL207" i="29" s="1"/>
  <c r="AK208" i="29"/>
  <c r="AL208" i="29" s="1"/>
  <c r="AK209" i="29"/>
  <c r="AL209" i="29" s="1"/>
  <c r="AK210" i="29"/>
  <c r="AL210" i="29" s="1"/>
  <c r="AK211" i="29"/>
  <c r="AL211" i="29" s="1"/>
  <c r="AK212" i="29"/>
  <c r="AL212" i="29" s="1"/>
  <c r="AK213" i="29"/>
  <c r="AL213" i="29" s="1"/>
  <c r="AK214" i="29"/>
  <c r="AL214" i="29" s="1"/>
  <c r="AK215" i="29"/>
  <c r="AL215" i="29" s="1"/>
  <c r="AK216" i="29"/>
  <c r="AL216" i="29" s="1"/>
  <c r="AK217" i="29"/>
  <c r="AL217" i="29" s="1"/>
  <c r="AK218" i="29"/>
  <c r="AL218" i="29" s="1"/>
  <c r="AK219" i="29"/>
  <c r="AL219" i="29" s="1"/>
  <c r="AK220" i="29"/>
  <c r="AL220" i="29" s="1"/>
  <c r="AK221" i="29"/>
  <c r="AL221" i="29" s="1"/>
  <c r="AK222" i="29"/>
  <c r="AL222" i="29" s="1"/>
  <c r="AK223" i="29"/>
  <c r="AL223" i="29" s="1"/>
  <c r="AK224" i="29"/>
  <c r="AL224" i="29" s="1"/>
  <c r="AK225" i="29"/>
  <c r="AL225" i="29" s="1"/>
  <c r="AK226" i="29"/>
  <c r="AL226" i="29" s="1"/>
  <c r="AK227" i="29"/>
  <c r="AL227" i="29" s="1"/>
  <c r="AK228" i="29"/>
  <c r="AL228" i="29" s="1"/>
  <c r="AK229" i="29"/>
  <c r="AL229" i="29" s="1"/>
  <c r="AK230" i="29"/>
  <c r="AL230" i="29" s="1"/>
  <c r="AK231" i="29"/>
  <c r="AL231" i="29" s="1"/>
  <c r="AK232" i="29"/>
  <c r="AL232" i="29" s="1"/>
  <c r="AK233" i="29"/>
  <c r="AL233" i="29" s="1"/>
  <c r="AK236" i="29"/>
  <c r="AL236" i="29" s="1"/>
  <c r="AK237" i="29"/>
  <c r="AL237" i="29" s="1"/>
  <c r="AK238" i="29"/>
  <c r="AL238" i="29" s="1"/>
  <c r="AK239" i="29"/>
  <c r="AL239" i="29" s="1"/>
  <c r="AK240" i="29"/>
  <c r="AL240" i="29" s="1"/>
  <c r="AK241" i="29"/>
  <c r="AL241" i="29" s="1"/>
  <c r="AK5" i="29"/>
  <c r="AL5" i="29" s="1"/>
  <c r="AL10" i="29"/>
  <c r="AL11" i="29"/>
  <c r="AL12" i="29"/>
  <c r="AL28" i="29"/>
  <c r="AL38" i="29"/>
  <c r="AL44" i="29"/>
  <c r="AL60" i="29"/>
  <c r="AL70" i="29"/>
  <c r="AL76" i="29"/>
  <c r="AL92" i="29"/>
  <c r="AL124" i="29"/>
  <c r="AL143" i="29"/>
  <c r="AL166" i="29"/>
  <c r="U5" i="29"/>
  <c r="P5" i="29" s="1"/>
  <c r="R250" i="29" l="1"/>
  <c r="R377" i="29"/>
  <c r="R329" i="29"/>
  <c r="R297" i="29"/>
  <c r="R314" i="29"/>
  <c r="AG362" i="29"/>
  <c r="P363" i="29" s="1"/>
  <c r="AC378" i="29"/>
  <c r="AE378" i="29" s="1"/>
  <c r="AC346" i="29"/>
  <c r="AE346" i="29" s="1"/>
  <c r="AC306" i="29"/>
  <c r="AE306" i="29" s="1"/>
  <c r="R394" i="29"/>
  <c r="R369" i="29"/>
  <c r="R393" i="29"/>
  <c r="R395" i="29" s="1"/>
  <c r="P395" i="29"/>
  <c r="R337" i="29"/>
  <c r="AI402" i="29"/>
  <c r="R403" i="29" s="1"/>
  <c r="AC330" i="29"/>
  <c r="AE330" i="29" s="1"/>
  <c r="AG386" i="29"/>
  <c r="AI386" i="29" s="1"/>
  <c r="R387" i="29" s="1"/>
  <c r="R338" i="29"/>
  <c r="R370" i="29"/>
  <c r="AC370" i="29" s="1"/>
  <c r="AE370" i="29" s="1"/>
  <c r="R353" i="29"/>
  <c r="R345" i="29"/>
  <c r="R354" i="29"/>
  <c r="AC354" i="29" s="1"/>
  <c r="AE354" i="29" s="1"/>
  <c r="AG282" i="29"/>
  <c r="AI282" i="29" s="1"/>
  <c r="R283" i="29" s="1"/>
  <c r="AC290" i="29"/>
  <c r="AE290" i="29" s="1"/>
  <c r="AC258" i="29"/>
  <c r="AE258" i="29" s="1"/>
  <c r="R305" i="29"/>
  <c r="R274" i="29"/>
  <c r="AC274" i="29" s="1"/>
  <c r="AE274" i="29" s="1"/>
  <c r="R266" i="29"/>
  <c r="AC298" i="29"/>
  <c r="AE298" i="29" s="1"/>
  <c r="AC266" i="29"/>
  <c r="AE266" i="29" s="1"/>
  <c r="AG306" i="29"/>
  <c r="AI306" i="29" s="1"/>
  <c r="R321" i="29"/>
  <c r="R323" i="29" s="1"/>
  <c r="R289" i="29"/>
  <c r="R315" i="29"/>
  <c r="R273" i="29"/>
  <c r="Y158" i="29"/>
  <c r="W158" i="29"/>
  <c r="U158" i="29"/>
  <c r="P158" i="29" s="1"/>
  <c r="T158" i="29"/>
  <c r="E158" i="29"/>
  <c r="Y157" i="29"/>
  <c r="W157" i="29"/>
  <c r="U157" i="29"/>
  <c r="P157" i="29" s="1"/>
  <c r="T157" i="29"/>
  <c r="E157" i="29"/>
  <c r="Y166" i="29"/>
  <c r="W166" i="29"/>
  <c r="U166" i="29"/>
  <c r="P166" i="29" s="1"/>
  <c r="T166" i="29"/>
  <c r="E166" i="29"/>
  <c r="Y165" i="29"/>
  <c r="W165" i="29"/>
  <c r="U165" i="29"/>
  <c r="P165" i="29" s="1"/>
  <c r="T165" i="29"/>
  <c r="E165" i="29"/>
  <c r="Y174" i="29"/>
  <c r="W174" i="29"/>
  <c r="U174" i="29"/>
  <c r="P174" i="29" s="1"/>
  <c r="T174" i="29"/>
  <c r="E174" i="29"/>
  <c r="Y173" i="29"/>
  <c r="W173" i="29"/>
  <c r="U173" i="29"/>
  <c r="P173" i="29" s="1"/>
  <c r="T173" i="29"/>
  <c r="E173" i="29"/>
  <c r="Y182" i="29"/>
  <c r="W182" i="29"/>
  <c r="U182" i="29"/>
  <c r="P182" i="29" s="1"/>
  <c r="T182" i="29"/>
  <c r="E182" i="29"/>
  <c r="Y181" i="29"/>
  <c r="W181" i="29"/>
  <c r="U181" i="29"/>
  <c r="P181" i="29" s="1"/>
  <c r="T181" i="29"/>
  <c r="E181" i="29"/>
  <c r="P283" i="29" l="1"/>
  <c r="P387" i="29"/>
  <c r="AG370" i="29"/>
  <c r="P371" i="29" s="1"/>
  <c r="W403" i="29"/>
  <c r="U403" i="29"/>
  <c r="AG354" i="29"/>
  <c r="P355" i="29" s="1"/>
  <c r="W387" i="29"/>
  <c r="U387" i="29"/>
  <c r="AG346" i="29"/>
  <c r="P347" i="29" s="1"/>
  <c r="AC338" i="29"/>
  <c r="AE338" i="29" s="1"/>
  <c r="AG378" i="29"/>
  <c r="P379" i="29" s="1"/>
  <c r="AG330" i="29"/>
  <c r="P331" i="29" s="1"/>
  <c r="W395" i="29"/>
  <c r="U395" i="29"/>
  <c r="AI362" i="29"/>
  <c r="R363" i="29" s="1"/>
  <c r="AG274" i="29"/>
  <c r="P275" i="29" s="1"/>
  <c r="W283" i="29"/>
  <c r="U283" i="29"/>
  <c r="AG266" i="29"/>
  <c r="P267" i="29" s="1"/>
  <c r="AI266" i="29"/>
  <c r="R267" i="29" s="1"/>
  <c r="AG298" i="29"/>
  <c r="P299" i="29" s="1"/>
  <c r="AG290" i="29"/>
  <c r="P291" i="29" s="1"/>
  <c r="P307" i="29"/>
  <c r="W315" i="29"/>
  <c r="U315" i="29"/>
  <c r="R307" i="29"/>
  <c r="W323" i="29"/>
  <c r="U323" i="29"/>
  <c r="AG258" i="29"/>
  <c r="P259" i="29" s="1"/>
  <c r="R158" i="29"/>
  <c r="R181" i="29"/>
  <c r="R157" i="29"/>
  <c r="R182" i="29"/>
  <c r="R165" i="29"/>
  <c r="R166" i="29"/>
  <c r="R173" i="29"/>
  <c r="R174" i="29"/>
  <c r="E241" i="29"/>
  <c r="E240" i="29"/>
  <c r="E239" i="29"/>
  <c r="E238" i="29"/>
  <c r="E237" i="29"/>
  <c r="E236" i="29"/>
  <c r="E233" i="29"/>
  <c r="E232" i="29"/>
  <c r="E231" i="29"/>
  <c r="E230" i="29"/>
  <c r="E229" i="29"/>
  <c r="E228" i="29"/>
  <c r="E227" i="29"/>
  <c r="E226" i="29"/>
  <c r="E225" i="29"/>
  <c r="E224" i="29"/>
  <c r="E223" i="29"/>
  <c r="E222" i="29"/>
  <c r="E221" i="29"/>
  <c r="E220" i="29"/>
  <c r="E219" i="29"/>
  <c r="E218" i="29"/>
  <c r="E217" i="29"/>
  <c r="E216" i="29"/>
  <c r="E215" i="29"/>
  <c r="E214" i="29"/>
  <c r="E213" i="29"/>
  <c r="E212" i="29"/>
  <c r="E211" i="29"/>
  <c r="E210" i="29"/>
  <c r="E209" i="29"/>
  <c r="E208" i="29"/>
  <c r="E207" i="29"/>
  <c r="E206" i="29"/>
  <c r="E205" i="29"/>
  <c r="E204" i="29"/>
  <c r="E203" i="29"/>
  <c r="E202" i="29"/>
  <c r="E201" i="29"/>
  <c r="E200" i="29"/>
  <c r="E199" i="29"/>
  <c r="E198" i="29"/>
  <c r="E197" i="29"/>
  <c r="E196" i="29"/>
  <c r="E195" i="29"/>
  <c r="E194" i="29"/>
  <c r="E193" i="29"/>
  <c r="E192" i="29"/>
  <c r="E191" i="29"/>
  <c r="E190" i="29"/>
  <c r="E189" i="29"/>
  <c r="E188" i="29"/>
  <c r="E185" i="29"/>
  <c r="E184" i="29"/>
  <c r="E183" i="29"/>
  <c r="E180" i="29"/>
  <c r="E177" i="29"/>
  <c r="E176" i="29"/>
  <c r="E175" i="29"/>
  <c r="E172" i="29"/>
  <c r="E170" i="29"/>
  <c r="E169" i="29"/>
  <c r="E168" i="29"/>
  <c r="E167" i="29"/>
  <c r="E164" i="29"/>
  <c r="E162" i="29"/>
  <c r="E161" i="29"/>
  <c r="E160" i="29"/>
  <c r="E159" i="29"/>
  <c r="E156" i="29"/>
  <c r="E154" i="29"/>
  <c r="E153" i="29"/>
  <c r="E152" i="29"/>
  <c r="E151" i="29"/>
  <c r="E150" i="29"/>
  <c r="E149" i="29"/>
  <c r="E148" i="29"/>
  <c r="E146" i="29"/>
  <c r="E145" i="29"/>
  <c r="E144" i="29"/>
  <c r="E143" i="29"/>
  <c r="E142" i="29"/>
  <c r="E141" i="29"/>
  <c r="E140" i="29"/>
  <c r="E137" i="29"/>
  <c r="E136" i="29"/>
  <c r="E135" i="29"/>
  <c r="E134" i="29"/>
  <c r="E133" i="29"/>
  <c r="E132" i="29"/>
  <c r="E130" i="29"/>
  <c r="E129" i="29"/>
  <c r="E128" i="29"/>
  <c r="E127" i="29"/>
  <c r="E126" i="29"/>
  <c r="E125" i="29"/>
  <c r="E124" i="29"/>
  <c r="E121" i="29"/>
  <c r="E120" i="29"/>
  <c r="E119" i="29"/>
  <c r="E118" i="29"/>
  <c r="E117" i="29"/>
  <c r="E116" i="29"/>
  <c r="E114" i="29"/>
  <c r="E113" i="29"/>
  <c r="E112" i="29"/>
  <c r="E111" i="29"/>
  <c r="E110" i="29"/>
  <c r="E109" i="29"/>
  <c r="E108" i="29"/>
  <c r="E106" i="29"/>
  <c r="E105" i="29"/>
  <c r="E104" i="29"/>
  <c r="E103" i="29"/>
  <c r="E102" i="29"/>
  <c r="E101" i="29"/>
  <c r="E100" i="29"/>
  <c r="E99" i="29"/>
  <c r="E98" i="29"/>
  <c r="E97" i="29"/>
  <c r="E96" i="29"/>
  <c r="E95" i="29"/>
  <c r="E94" i="29"/>
  <c r="E93" i="29"/>
  <c r="E92" i="29"/>
  <c r="E91" i="29"/>
  <c r="E90" i="29"/>
  <c r="E89" i="29"/>
  <c r="E88" i="29"/>
  <c r="E87" i="29"/>
  <c r="E86" i="29"/>
  <c r="E85" i="29"/>
  <c r="E84" i="29"/>
  <c r="E83" i="29"/>
  <c r="E82" i="29"/>
  <c r="E81" i="29"/>
  <c r="E80" i="29"/>
  <c r="E79" i="29"/>
  <c r="E78" i="29"/>
  <c r="E77" i="29"/>
  <c r="E76" i="29"/>
  <c r="E75" i="29"/>
  <c r="E74" i="29"/>
  <c r="E73" i="29"/>
  <c r="E72" i="29"/>
  <c r="E71" i="29"/>
  <c r="E70" i="29"/>
  <c r="E69" i="29"/>
  <c r="E68" i="29"/>
  <c r="E67" i="29"/>
  <c r="E66" i="29"/>
  <c r="E65" i="29"/>
  <c r="E64" i="29"/>
  <c r="E63" i="29"/>
  <c r="E62" i="29"/>
  <c r="E61" i="29"/>
  <c r="E60" i="29"/>
  <c r="E59" i="29"/>
  <c r="E58" i="29"/>
  <c r="E57" i="29"/>
  <c r="E56" i="29"/>
  <c r="E55" i="29"/>
  <c r="E54" i="29"/>
  <c r="E53" i="29"/>
  <c r="E52" i="29"/>
  <c r="E51" i="29"/>
  <c r="E50" i="29"/>
  <c r="E49" i="29"/>
  <c r="E48" i="29"/>
  <c r="E47" i="29"/>
  <c r="E46" i="29"/>
  <c r="E45" i="29"/>
  <c r="E44" i="29"/>
  <c r="E43" i="29"/>
  <c r="E42" i="29"/>
  <c r="E41" i="29"/>
  <c r="E40" i="29"/>
  <c r="E39" i="29"/>
  <c r="E38" i="29"/>
  <c r="E37" i="29"/>
  <c r="E36" i="29"/>
  <c r="E35" i="29"/>
  <c r="E34" i="29"/>
  <c r="E33" i="29"/>
  <c r="E32" i="29"/>
  <c r="E31" i="29"/>
  <c r="E30" i="29"/>
  <c r="E29" i="29"/>
  <c r="E28" i="29"/>
  <c r="E27" i="29"/>
  <c r="E26" i="29"/>
  <c r="E25" i="29"/>
  <c r="E24" i="29"/>
  <c r="E23" i="29"/>
  <c r="E22" i="29"/>
  <c r="E21" i="29"/>
  <c r="E20" i="29"/>
  <c r="E19" i="29"/>
  <c r="E18" i="29"/>
  <c r="E17" i="29"/>
  <c r="E16" i="29"/>
  <c r="E15" i="29"/>
  <c r="E14" i="29"/>
  <c r="E13" i="29"/>
  <c r="E5" i="29"/>
  <c r="AI346" i="29" l="1"/>
  <c r="R347" i="29" s="1"/>
  <c r="AI378" i="29"/>
  <c r="R379" i="29" s="1"/>
  <c r="AG338" i="29"/>
  <c r="P339" i="29" s="1"/>
  <c r="U379" i="29"/>
  <c r="W379" i="29"/>
  <c r="U347" i="29"/>
  <c r="W347" i="29"/>
  <c r="AB403" i="29"/>
  <c r="AA403" i="29"/>
  <c r="W363" i="29"/>
  <c r="U363" i="29"/>
  <c r="AB387" i="29"/>
  <c r="AA387" i="29"/>
  <c r="AI298" i="29"/>
  <c r="R299" i="29" s="1"/>
  <c r="U299" i="29" s="1"/>
  <c r="AA395" i="29"/>
  <c r="AB395" i="29"/>
  <c r="AI330" i="29"/>
  <c r="R331" i="29" s="1"/>
  <c r="AI354" i="29"/>
  <c r="R355" i="29" s="1"/>
  <c r="AI370" i="29"/>
  <c r="R371" i="29" s="1"/>
  <c r="W299" i="29"/>
  <c r="AI258" i="29"/>
  <c r="R259" i="29" s="1"/>
  <c r="AI290" i="29"/>
  <c r="R291" i="29" s="1"/>
  <c r="AB323" i="29"/>
  <c r="AA323" i="29"/>
  <c r="U267" i="29"/>
  <c r="W267" i="29"/>
  <c r="W307" i="29"/>
  <c r="U307" i="29"/>
  <c r="AA283" i="29"/>
  <c r="AB283" i="29"/>
  <c r="AA315" i="29"/>
  <c r="AB315" i="29"/>
  <c r="AI274" i="29"/>
  <c r="R275" i="29" s="1"/>
  <c r="T5" i="22"/>
  <c r="T7" i="22"/>
  <c r="T13" i="22"/>
  <c r="T15" i="22"/>
  <c r="AB379" i="29" l="1"/>
  <c r="AA379" i="29"/>
  <c r="W331" i="29"/>
  <c r="U331" i="29"/>
  <c r="W371" i="29"/>
  <c r="U371" i="29"/>
  <c r="AA363" i="29"/>
  <c r="AB363" i="29"/>
  <c r="AI338" i="29"/>
  <c r="R339" i="29" s="1"/>
  <c r="W355" i="29"/>
  <c r="U355" i="29"/>
  <c r="AB347" i="29"/>
  <c r="AA347" i="29"/>
  <c r="AB267" i="29"/>
  <c r="AA267" i="29"/>
  <c r="W259" i="29"/>
  <c r="U259" i="29"/>
  <c r="W291" i="29"/>
  <c r="U291" i="29"/>
  <c r="W275" i="29"/>
  <c r="U275" i="29"/>
  <c r="AB307" i="29"/>
  <c r="AA307" i="29"/>
  <c r="AB299" i="29"/>
  <c r="AA299" i="29"/>
  <c r="U237" i="29"/>
  <c r="Y238" i="29"/>
  <c r="W238" i="29"/>
  <c r="R238" i="29" s="1"/>
  <c r="U238" i="29"/>
  <c r="P238" i="29" s="1"/>
  <c r="T238" i="29"/>
  <c r="Y237" i="29"/>
  <c r="W237" i="29"/>
  <c r="T237" i="29"/>
  <c r="P237" i="29"/>
  <c r="Y239" i="29"/>
  <c r="W239" i="29"/>
  <c r="R239" i="29" s="1"/>
  <c r="U239" i="29"/>
  <c r="P239" i="29" s="1"/>
  <c r="T239" i="29"/>
  <c r="Y230" i="29"/>
  <c r="W230" i="29"/>
  <c r="R230" i="29" s="1"/>
  <c r="U230" i="29"/>
  <c r="P230" i="29" s="1"/>
  <c r="T230" i="29"/>
  <c r="Y229" i="29"/>
  <c r="W229" i="29"/>
  <c r="U229" i="29"/>
  <c r="P229" i="29" s="1"/>
  <c r="T229" i="29"/>
  <c r="T227" i="29"/>
  <c r="T226" i="29"/>
  <c r="T225" i="29"/>
  <c r="Y224" i="29"/>
  <c r="W224" i="29"/>
  <c r="R224" i="29" s="1"/>
  <c r="U224" i="29"/>
  <c r="P224" i="29" s="1"/>
  <c r="T224" i="29"/>
  <c r="Y223" i="29"/>
  <c r="W223" i="29"/>
  <c r="U223" i="29"/>
  <c r="P223" i="29" s="1"/>
  <c r="T223" i="29"/>
  <c r="Y222" i="29"/>
  <c r="W222" i="29"/>
  <c r="U222" i="29"/>
  <c r="P222" i="29" s="1"/>
  <c r="T222" i="29"/>
  <c r="Y221" i="29"/>
  <c r="W221" i="29"/>
  <c r="U221" i="29"/>
  <c r="P221" i="29" s="1"/>
  <c r="T221" i="29"/>
  <c r="Y220" i="29"/>
  <c r="W220" i="29"/>
  <c r="U220" i="29"/>
  <c r="P220" i="29" s="1"/>
  <c r="T220" i="29"/>
  <c r="T219" i="29"/>
  <c r="T218" i="29"/>
  <c r="T217" i="29"/>
  <c r="Y216" i="29"/>
  <c r="W216" i="29"/>
  <c r="U216" i="29"/>
  <c r="P216" i="29" s="1"/>
  <c r="T216" i="29"/>
  <c r="Y215" i="29"/>
  <c r="W215" i="29"/>
  <c r="U215" i="29"/>
  <c r="P215" i="29" s="1"/>
  <c r="T215" i="29"/>
  <c r="Y214" i="29"/>
  <c r="W214" i="29"/>
  <c r="U214" i="29"/>
  <c r="P214" i="29" s="1"/>
  <c r="T214" i="29"/>
  <c r="Y213" i="29"/>
  <c r="W213" i="29"/>
  <c r="U213" i="29"/>
  <c r="P213" i="29" s="1"/>
  <c r="T213" i="29"/>
  <c r="Y212" i="29"/>
  <c r="W212" i="29"/>
  <c r="U212" i="29"/>
  <c r="P212" i="29" s="1"/>
  <c r="T212" i="29"/>
  <c r="T211" i="29"/>
  <c r="T210" i="29"/>
  <c r="T209" i="29"/>
  <c r="Y208" i="29"/>
  <c r="W208" i="29"/>
  <c r="U208" i="29"/>
  <c r="P208" i="29" s="1"/>
  <c r="T208" i="29"/>
  <c r="Y207" i="29"/>
  <c r="W207" i="29"/>
  <c r="R207" i="29" s="1"/>
  <c r="U207" i="29"/>
  <c r="P207" i="29" s="1"/>
  <c r="T207" i="29"/>
  <c r="Y206" i="29"/>
  <c r="W206" i="29"/>
  <c r="U206" i="29"/>
  <c r="P206" i="29" s="1"/>
  <c r="T206" i="29"/>
  <c r="Y205" i="29"/>
  <c r="W205" i="29"/>
  <c r="U205" i="29"/>
  <c r="P205" i="29" s="1"/>
  <c r="T205" i="29"/>
  <c r="Y204" i="29"/>
  <c r="W204" i="29"/>
  <c r="U204" i="29"/>
  <c r="P204" i="29" s="1"/>
  <c r="T204" i="29"/>
  <c r="T203" i="29"/>
  <c r="T202" i="29"/>
  <c r="T201" i="29"/>
  <c r="Y200" i="29"/>
  <c r="W200" i="29"/>
  <c r="U200" i="29"/>
  <c r="P200" i="29" s="1"/>
  <c r="T200" i="29"/>
  <c r="Y199" i="29"/>
  <c r="W199" i="29"/>
  <c r="U199" i="29"/>
  <c r="P199" i="29" s="1"/>
  <c r="T199" i="29"/>
  <c r="Y198" i="29"/>
  <c r="W198" i="29"/>
  <c r="U198" i="29"/>
  <c r="P198" i="29" s="1"/>
  <c r="T198" i="29"/>
  <c r="Y197" i="29"/>
  <c r="W197" i="29"/>
  <c r="U197" i="29"/>
  <c r="P197" i="29" s="1"/>
  <c r="T197" i="29"/>
  <c r="Y196" i="29"/>
  <c r="W196" i="29"/>
  <c r="U196" i="29"/>
  <c r="P196" i="29" s="1"/>
  <c r="T196" i="29"/>
  <c r="T195" i="29"/>
  <c r="T194" i="29"/>
  <c r="T193" i="29"/>
  <c r="Y192" i="29"/>
  <c r="W192" i="29"/>
  <c r="U192" i="29"/>
  <c r="P192" i="29" s="1"/>
  <c r="T192" i="29"/>
  <c r="Y191" i="29"/>
  <c r="W191" i="29"/>
  <c r="U191" i="29"/>
  <c r="P191" i="29" s="1"/>
  <c r="T191" i="29"/>
  <c r="Y190" i="29"/>
  <c r="W190" i="29"/>
  <c r="U190" i="29"/>
  <c r="P190" i="29" s="1"/>
  <c r="T190" i="29"/>
  <c r="Y189" i="29"/>
  <c r="W189" i="29"/>
  <c r="U189" i="29"/>
  <c r="P189" i="29" s="1"/>
  <c r="T189" i="29"/>
  <c r="Y188" i="29"/>
  <c r="W188" i="29"/>
  <c r="U188" i="29"/>
  <c r="P188" i="29" s="1"/>
  <c r="T188" i="29"/>
  <c r="Y78" i="29"/>
  <c r="W78" i="29"/>
  <c r="U78" i="29"/>
  <c r="P78" i="29" s="1"/>
  <c r="T78" i="29"/>
  <c r="Y117" i="29"/>
  <c r="W117" i="29"/>
  <c r="U117" i="29"/>
  <c r="P117" i="29" s="1"/>
  <c r="T117" i="29"/>
  <c r="E404" i="29"/>
  <c r="T233" i="29"/>
  <c r="Y232" i="29"/>
  <c r="W232" i="29"/>
  <c r="U232" i="29"/>
  <c r="P232" i="29" s="1"/>
  <c r="T232" i="29"/>
  <c r="Y231" i="29"/>
  <c r="W231" i="29"/>
  <c r="U231" i="29"/>
  <c r="P231" i="29" s="1"/>
  <c r="T231" i="29"/>
  <c r="Y228" i="29"/>
  <c r="W228" i="29"/>
  <c r="U228" i="29"/>
  <c r="P228" i="29" s="1"/>
  <c r="T228" i="29"/>
  <c r="T185" i="29"/>
  <c r="Y184" i="29"/>
  <c r="W184" i="29"/>
  <c r="U184" i="29"/>
  <c r="P184" i="29" s="1"/>
  <c r="T184" i="29"/>
  <c r="Y183" i="29"/>
  <c r="W183" i="29"/>
  <c r="U183" i="29"/>
  <c r="P183" i="29" s="1"/>
  <c r="T183" i="29"/>
  <c r="Y180" i="29"/>
  <c r="W180" i="29"/>
  <c r="U180" i="29"/>
  <c r="P180" i="29" s="1"/>
  <c r="T180" i="29"/>
  <c r="T241" i="29"/>
  <c r="Y240" i="29"/>
  <c r="W240" i="29"/>
  <c r="U240" i="29"/>
  <c r="P240" i="29" s="1"/>
  <c r="T240" i="29"/>
  <c r="Y236" i="29"/>
  <c r="W236" i="29"/>
  <c r="U236" i="29"/>
  <c r="P236" i="29" s="1"/>
  <c r="T236" i="29"/>
  <c r="T177" i="29"/>
  <c r="Y176" i="29"/>
  <c r="W176" i="29"/>
  <c r="U176" i="29"/>
  <c r="P176" i="29" s="1"/>
  <c r="T176" i="29"/>
  <c r="Y175" i="29"/>
  <c r="W175" i="29"/>
  <c r="U175" i="29"/>
  <c r="P175" i="29" s="1"/>
  <c r="T175" i="29"/>
  <c r="Y172" i="29"/>
  <c r="W172" i="29"/>
  <c r="U172" i="29"/>
  <c r="P172" i="29" s="1"/>
  <c r="T172" i="29"/>
  <c r="T170" i="29"/>
  <c r="T169" i="29"/>
  <c r="Y168" i="29"/>
  <c r="W168" i="29"/>
  <c r="U168" i="29"/>
  <c r="P168" i="29" s="1"/>
  <c r="T168" i="29"/>
  <c r="Y167" i="29"/>
  <c r="W167" i="29"/>
  <c r="U167" i="29"/>
  <c r="P167" i="29" s="1"/>
  <c r="T167" i="29"/>
  <c r="Y164" i="29"/>
  <c r="W164" i="29"/>
  <c r="U164" i="29"/>
  <c r="P164" i="29" s="1"/>
  <c r="T164" i="29"/>
  <c r="T162" i="29"/>
  <c r="T161" i="29"/>
  <c r="Y160" i="29"/>
  <c r="W160" i="29"/>
  <c r="U160" i="29"/>
  <c r="P160" i="29" s="1"/>
  <c r="T160" i="29"/>
  <c r="Y159" i="29"/>
  <c r="W159" i="29"/>
  <c r="U159" i="29"/>
  <c r="P159" i="29" s="1"/>
  <c r="T159" i="29"/>
  <c r="Y156" i="29"/>
  <c r="W156" i="29"/>
  <c r="U156" i="29"/>
  <c r="P156" i="29" s="1"/>
  <c r="T156" i="29"/>
  <c r="T154" i="29"/>
  <c r="T153" i="29"/>
  <c r="Y152" i="29"/>
  <c r="W152" i="29"/>
  <c r="U152" i="29"/>
  <c r="P152" i="29" s="1"/>
  <c r="T152" i="29"/>
  <c r="Y151" i="29"/>
  <c r="W151" i="29"/>
  <c r="U151" i="29"/>
  <c r="P151" i="29" s="1"/>
  <c r="T151" i="29"/>
  <c r="Y150" i="29"/>
  <c r="W150" i="29"/>
  <c r="U150" i="29"/>
  <c r="P150" i="29" s="1"/>
  <c r="T150" i="29"/>
  <c r="Y149" i="29"/>
  <c r="W149" i="29"/>
  <c r="U149" i="29"/>
  <c r="P149" i="29" s="1"/>
  <c r="T149" i="29"/>
  <c r="Y148" i="29"/>
  <c r="W148" i="29"/>
  <c r="U148" i="29"/>
  <c r="P148" i="29" s="1"/>
  <c r="T148" i="29"/>
  <c r="T146" i="29"/>
  <c r="T145" i="29"/>
  <c r="Y144" i="29"/>
  <c r="W144" i="29"/>
  <c r="U144" i="29"/>
  <c r="P144" i="29" s="1"/>
  <c r="T144" i="29"/>
  <c r="Y143" i="29"/>
  <c r="W143" i="29"/>
  <c r="U143" i="29"/>
  <c r="P143" i="29" s="1"/>
  <c r="T143" i="29"/>
  <c r="Y142" i="29"/>
  <c r="W142" i="29"/>
  <c r="U142" i="29"/>
  <c r="P142" i="29" s="1"/>
  <c r="T142" i="29"/>
  <c r="Y141" i="29"/>
  <c r="W141" i="29"/>
  <c r="U141" i="29"/>
  <c r="P141" i="29" s="1"/>
  <c r="T141" i="29"/>
  <c r="Y140" i="29"/>
  <c r="W140" i="29"/>
  <c r="U140" i="29"/>
  <c r="P140" i="29" s="1"/>
  <c r="T140" i="29"/>
  <c r="T137" i="29"/>
  <c r="Y136" i="29"/>
  <c r="W136" i="29"/>
  <c r="U136" i="29"/>
  <c r="P136" i="29" s="1"/>
  <c r="T136" i="29"/>
  <c r="Y135" i="29"/>
  <c r="W135" i="29"/>
  <c r="U135" i="29"/>
  <c r="P135" i="29" s="1"/>
  <c r="T135" i="29"/>
  <c r="Y134" i="29"/>
  <c r="W134" i="29"/>
  <c r="U134" i="29"/>
  <c r="P134" i="29" s="1"/>
  <c r="T134" i="29"/>
  <c r="Y133" i="29"/>
  <c r="W133" i="29"/>
  <c r="U133" i="29"/>
  <c r="P133" i="29" s="1"/>
  <c r="T133" i="29"/>
  <c r="Y132" i="29"/>
  <c r="W132" i="29"/>
  <c r="U132" i="29"/>
  <c r="P132" i="29" s="1"/>
  <c r="T132" i="29"/>
  <c r="T130" i="29"/>
  <c r="T129" i="29"/>
  <c r="Y128" i="29"/>
  <c r="W128" i="29"/>
  <c r="U128" i="29"/>
  <c r="P128" i="29" s="1"/>
  <c r="T128" i="29"/>
  <c r="Y127" i="29"/>
  <c r="W127" i="29"/>
  <c r="U127" i="29"/>
  <c r="P127" i="29" s="1"/>
  <c r="T127" i="29"/>
  <c r="Y126" i="29"/>
  <c r="W126" i="29"/>
  <c r="U126" i="29"/>
  <c r="P126" i="29" s="1"/>
  <c r="T126" i="29"/>
  <c r="Y125" i="29"/>
  <c r="W125" i="29"/>
  <c r="U125" i="29"/>
  <c r="P125" i="29" s="1"/>
  <c r="T125" i="29"/>
  <c r="Y124" i="29"/>
  <c r="W124" i="29"/>
  <c r="U124" i="29"/>
  <c r="P124" i="29" s="1"/>
  <c r="T124" i="29"/>
  <c r="T121" i="29"/>
  <c r="Y120" i="29"/>
  <c r="W120" i="29"/>
  <c r="U120" i="29"/>
  <c r="P120" i="29" s="1"/>
  <c r="T120" i="29"/>
  <c r="Y119" i="29"/>
  <c r="W119" i="29"/>
  <c r="U119" i="29"/>
  <c r="P119" i="29" s="1"/>
  <c r="T119" i="29"/>
  <c r="Y118" i="29"/>
  <c r="W118" i="29"/>
  <c r="U118" i="29"/>
  <c r="P118" i="29" s="1"/>
  <c r="T118" i="29"/>
  <c r="Y116" i="29"/>
  <c r="W116" i="29"/>
  <c r="U116" i="29"/>
  <c r="P116" i="29" s="1"/>
  <c r="T116" i="29"/>
  <c r="T114" i="29"/>
  <c r="T113" i="29"/>
  <c r="Y112" i="29"/>
  <c r="W112" i="29"/>
  <c r="U112" i="29"/>
  <c r="P112" i="29" s="1"/>
  <c r="T112" i="29"/>
  <c r="Y111" i="29"/>
  <c r="W111" i="29"/>
  <c r="U111" i="29"/>
  <c r="T111" i="29"/>
  <c r="P111" i="29"/>
  <c r="Y110" i="29"/>
  <c r="W110" i="29"/>
  <c r="U110" i="29"/>
  <c r="P110" i="29" s="1"/>
  <c r="T110" i="29"/>
  <c r="Y109" i="29"/>
  <c r="W109" i="29"/>
  <c r="U109" i="29"/>
  <c r="P109" i="29" s="1"/>
  <c r="T109" i="29"/>
  <c r="Y108" i="29"/>
  <c r="W108" i="29"/>
  <c r="U108" i="29"/>
  <c r="P108" i="29" s="1"/>
  <c r="T108" i="29"/>
  <c r="T106" i="29"/>
  <c r="T105" i="29"/>
  <c r="Y104" i="29"/>
  <c r="W104" i="29"/>
  <c r="U104" i="29"/>
  <c r="P104" i="29" s="1"/>
  <c r="T104" i="29"/>
  <c r="Y103" i="29"/>
  <c r="W103" i="29"/>
  <c r="U103" i="29"/>
  <c r="P103" i="29" s="1"/>
  <c r="T103" i="29"/>
  <c r="Y102" i="29"/>
  <c r="W102" i="29"/>
  <c r="U102" i="29"/>
  <c r="P102" i="29" s="1"/>
  <c r="T102" i="29"/>
  <c r="Y101" i="29"/>
  <c r="W101" i="29"/>
  <c r="U101" i="29"/>
  <c r="P101" i="29" s="1"/>
  <c r="T101" i="29"/>
  <c r="Y100" i="29"/>
  <c r="W100" i="29"/>
  <c r="U100" i="29"/>
  <c r="P100" i="29" s="1"/>
  <c r="T100" i="29"/>
  <c r="T99" i="29"/>
  <c r="T98" i="29"/>
  <c r="T97" i="29"/>
  <c r="Y96" i="29"/>
  <c r="W96" i="29"/>
  <c r="U96" i="29"/>
  <c r="P96" i="29" s="1"/>
  <c r="T96" i="29"/>
  <c r="Y95" i="29"/>
  <c r="W95" i="29"/>
  <c r="U95" i="29"/>
  <c r="P95" i="29" s="1"/>
  <c r="T95" i="29"/>
  <c r="Y94" i="29"/>
  <c r="W94" i="29"/>
  <c r="U94" i="29"/>
  <c r="P94" i="29" s="1"/>
  <c r="T94" i="29"/>
  <c r="Y93" i="29"/>
  <c r="W93" i="29"/>
  <c r="U93" i="29"/>
  <c r="P93" i="29" s="1"/>
  <c r="T93" i="29"/>
  <c r="Y92" i="29"/>
  <c r="W92" i="29"/>
  <c r="U92" i="29"/>
  <c r="P92" i="29" s="1"/>
  <c r="T92" i="29"/>
  <c r="T91" i="29"/>
  <c r="T90" i="29"/>
  <c r="T89" i="29"/>
  <c r="Y88" i="29"/>
  <c r="W88" i="29"/>
  <c r="U88" i="29"/>
  <c r="P88" i="29" s="1"/>
  <c r="T88" i="29"/>
  <c r="Y87" i="29"/>
  <c r="W87" i="29"/>
  <c r="U87" i="29"/>
  <c r="P87" i="29" s="1"/>
  <c r="T87" i="29"/>
  <c r="Y86" i="29"/>
  <c r="W86" i="29"/>
  <c r="U86" i="29"/>
  <c r="P86" i="29" s="1"/>
  <c r="T86" i="29"/>
  <c r="Y85" i="29"/>
  <c r="W85" i="29"/>
  <c r="U85" i="29"/>
  <c r="P85" i="29" s="1"/>
  <c r="T85" i="29"/>
  <c r="Y84" i="29"/>
  <c r="W84" i="29"/>
  <c r="U84" i="29"/>
  <c r="P84" i="29" s="1"/>
  <c r="T84" i="29"/>
  <c r="T83" i="29"/>
  <c r="T82" i="29"/>
  <c r="T81" i="29"/>
  <c r="Y80" i="29"/>
  <c r="W80" i="29"/>
  <c r="U80" i="29"/>
  <c r="P80" i="29" s="1"/>
  <c r="T80" i="29"/>
  <c r="Y79" i="29"/>
  <c r="W79" i="29"/>
  <c r="U79" i="29"/>
  <c r="P79" i="29" s="1"/>
  <c r="T79" i="29"/>
  <c r="Y77" i="29"/>
  <c r="W77" i="29"/>
  <c r="U77" i="29"/>
  <c r="P77" i="29" s="1"/>
  <c r="T77" i="29"/>
  <c r="Y76" i="29"/>
  <c r="W76" i="29"/>
  <c r="U76" i="29"/>
  <c r="P76" i="29" s="1"/>
  <c r="T76" i="29"/>
  <c r="T75" i="29"/>
  <c r="T74" i="29"/>
  <c r="T73" i="29"/>
  <c r="Y72" i="29"/>
  <c r="W72" i="29"/>
  <c r="U72" i="29"/>
  <c r="P72" i="29" s="1"/>
  <c r="T72" i="29"/>
  <c r="Y71" i="29"/>
  <c r="W71" i="29"/>
  <c r="R71" i="29" s="1"/>
  <c r="U71" i="29"/>
  <c r="P71" i="29" s="1"/>
  <c r="T71" i="29"/>
  <c r="Y70" i="29"/>
  <c r="W70" i="29"/>
  <c r="U70" i="29"/>
  <c r="P70" i="29" s="1"/>
  <c r="T70" i="29"/>
  <c r="Y69" i="29"/>
  <c r="W69" i="29"/>
  <c r="U69" i="29"/>
  <c r="P69" i="29" s="1"/>
  <c r="T69" i="29"/>
  <c r="Y68" i="29"/>
  <c r="W68" i="29"/>
  <c r="U68" i="29"/>
  <c r="P68" i="29" s="1"/>
  <c r="T68" i="29"/>
  <c r="T67" i="29"/>
  <c r="T66" i="29"/>
  <c r="T65" i="29"/>
  <c r="Y64" i="29"/>
  <c r="W64" i="29"/>
  <c r="U64" i="29"/>
  <c r="P64" i="29" s="1"/>
  <c r="T64" i="29"/>
  <c r="Y63" i="29"/>
  <c r="W63" i="29"/>
  <c r="U63" i="29"/>
  <c r="P63" i="29" s="1"/>
  <c r="T63" i="29"/>
  <c r="Y62" i="29"/>
  <c r="W62" i="29"/>
  <c r="U62" i="29"/>
  <c r="P62" i="29" s="1"/>
  <c r="T62" i="29"/>
  <c r="Y61" i="29"/>
  <c r="W61" i="29"/>
  <c r="U61" i="29"/>
  <c r="P61" i="29" s="1"/>
  <c r="T61" i="29"/>
  <c r="Y60" i="29"/>
  <c r="W60" i="29"/>
  <c r="U60" i="29"/>
  <c r="P60" i="29" s="1"/>
  <c r="T60" i="29"/>
  <c r="T59" i="29"/>
  <c r="T58" i="29"/>
  <c r="T57" i="29"/>
  <c r="Y56" i="29"/>
  <c r="W56" i="29"/>
  <c r="U56" i="29"/>
  <c r="P56" i="29" s="1"/>
  <c r="T56" i="29"/>
  <c r="Y55" i="29"/>
  <c r="W55" i="29"/>
  <c r="U55" i="29"/>
  <c r="P55" i="29" s="1"/>
  <c r="T55" i="29"/>
  <c r="Y54" i="29"/>
  <c r="W54" i="29"/>
  <c r="U54" i="29"/>
  <c r="P54" i="29" s="1"/>
  <c r="T54" i="29"/>
  <c r="T53" i="29"/>
  <c r="R53" i="29"/>
  <c r="P53" i="29"/>
  <c r="Y52" i="29"/>
  <c r="W52" i="29"/>
  <c r="U52" i="29"/>
  <c r="P52" i="29" s="1"/>
  <c r="T52" i="29"/>
  <c r="T51" i="29"/>
  <c r="T50" i="29"/>
  <c r="T49" i="29"/>
  <c r="Y48" i="29"/>
  <c r="W48" i="29"/>
  <c r="U48" i="29"/>
  <c r="P48" i="29" s="1"/>
  <c r="T48" i="29"/>
  <c r="Y47" i="29"/>
  <c r="W47" i="29"/>
  <c r="U47" i="29"/>
  <c r="P47" i="29" s="1"/>
  <c r="T47" i="29"/>
  <c r="Y46" i="29"/>
  <c r="W46" i="29"/>
  <c r="U46" i="29"/>
  <c r="P46" i="29" s="1"/>
  <c r="T46" i="29"/>
  <c r="Y45" i="29"/>
  <c r="W45" i="29"/>
  <c r="U45" i="29"/>
  <c r="P45" i="29" s="1"/>
  <c r="T45" i="29"/>
  <c r="Y44" i="29"/>
  <c r="W44" i="29"/>
  <c r="U44" i="29"/>
  <c r="P44" i="29" s="1"/>
  <c r="T44" i="29"/>
  <c r="T43" i="29"/>
  <c r="T42" i="29"/>
  <c r="T41" i="29"/>
  <c r="Y40" i="29"/>
  <c r="W40" i="29"/>
  <c r="U40" i="29"/>
  <c r="P40" i="29" s="1"/>
  <c r="T40" i="29"/>
  <c r="Y39" i="29"/>
  <c r="W39" i="29"/>
  <c r="U39" i="29"/>
  <c r="P39" i="29" s="1"/>
  <c r="T39" i="29"/>
  <c r="Y38" i="29"/>
  <c r="W38" i="29"/>
  <c r="U38" i="29"/>
  <c r="P38" i="29" s="1"/>
  <c r="T38" i="29"/>
  <c r="Y37" i="29"/>
  <c r="W37" i="29"/>
  <c r="U37" i="29"/>
  <c r="P37" i="29" s="1"/>
  <c r="T37" i="29"/>
  <c r="Y36" i="29"/>
  <c r="W36" i="29"/>
  <c r="U36" i="29"/>
  <c r="P36" i="29" s="1"/>
  <c r="T36" i="29"/>
  <c r="T35" i="29"/>
  <c r="T34" i="29"/>
  <c r="T33" i="29"/>
  <c r="Y32" i="29"/>
  <c r="W32" i="29"/>
  <c r="U32" i="29"/>
  <c r="P32" i="29" s="1"/>
  <c r="T32" i="29"/>
  <c r="Y31" i="29"/>
  <c r="W31" i="29"/>
  <c r="U31" i="29"/>
  <c r="P31" i="29" s="1"/>
  <c r="T31" i="29"/>
  <c r="Y30" i="29"/>
  <c r="W30" i="29"/>
  <c r="U30" i="29"/>
  <c r="P30" i="29" s="1"/>
  <c r="T30" i="29"/>
  <c r="Y29" i="29"/>
  <c r="W29" i="29"/>
  <c r="U29" i="29"/>
  <c r="P29" i="29" s="1"/>
  <c r="T29" i="29"/>
  <c r="T28" i="29"/>
  <c r="T27" i="29"/>
  <c r="T26" i="29"/>
  <c r="Y25" i="29"/>
  <c r="W25" i="29"/>
  <c r="U25" i="29"/>
  <c r="P25" i="29" s="1"/>
  <c r="T25" i="29"/>
  <c r="Y24" i="29"/>
  <c r="W24" i="29"/>
  <c r="U24" i="29"/>
  <c r="P24" i="29" s="1"/>
  <c r="T24" i="29"/>
  <c r="Y23" i="29"/>
  <c r="W23" i="29"/>
  <c r="U23" i="29"/>
  <c r="P23" i="29" s="1"/>
  <c r="T23" i="29"/>
  <c r="Y22" i="29"/>
  <c r="W22" i="29"/>
  <c r="U22" i="29"/>
  <c r="P22" i="29" s="1"/>
  <c r="T22" i="29"/>
  <c r="Y21" i="29"/>
  <c r="W21" i="29"/>
  <c r="U21" i="29"/>
  <c r="P21" i="29" s="1"/>
  <c r="T21" i="29"/>
  <c r="T20" i="29"/>
  <c r="T19" i="29"/>
  <c r="T18" i="29"/>
  <c r="Y17" i="29"/>
  <c r="W17" i="29"/>
  <c r="U17" i="29"/>
  <c r="P17" i="29" s="1"/>
  <c r="T17" i="29"/>
  <c r="Y16" i="29"/>
  <c r="W16" i="29"/>
  <c r="U16" i="29"/>
  <c r="P16" i="29" s="1"/>
  <c r="T16" i="29"/>
  <c r="Y15" i="29"/>
  <c r="W15" i="29"/>
  <c r="U15" i="29"/>
  <c r="P15" i="29" s="1"/>
  <c r="T15" i="29"/>
  <c r="Y14" i="29"/>
  <c r="W14" i="29"/>
  <c r="U14" i="29"/>
  <c r="P14" i="29" s="1"/>
  <c r="T14" i="29"/>
  <c r="Y13" i="29"/>
  <c r="W13" i="29"/>
  <c r="U13" i="29"/>
  <c r="P13" i="29" s="1"/>
  <c r="T13" i="29"/>
  <c r="W18" i="29" s="1"/>
  <c r="T12" i="29"/>
  <c r="T11" i="29"/>
  <c r="T10" i="29"/>
  <c r="Y9" i="29"/>
  <c r="W9" i="29"/>
  <c r="U9" i="29"/>
  <c r="P9" i="29" s="1"/>
  <c r="T9" i="29"/>
  <c r="Y8" i="29"/>
  <c r="W8" i="29"/>
  <c r="U8" i="29"/>
  <c r="P8" i="29" s="1"/>
  <c r="T8" i="29"/>
  <c r="Y7" i="29"/>
  <c r="W7" i="29"/>
  <c r="U7" i="29"/>
  <c r="P7" i="29" s="1"/>
  <c r="T7" i="29"/>
  <c r="Y6" i="29"/>
  <c r="W6" i="29"/>
  <c r="U6" i="29"/>
  <c r="P6" i="29" s="1"/>
  <c r="T6" i="29"/>
  <c r="Y5" i="29"/>
  <c r="W5" i="29"/>
  <c r="T5" i="29"/>
  <c r="U10" i="29" s="1"/>
  <c r="T180" i="22"/>
  <c r="T179" i="22"/>
  <c r="T178" i="22"/>
  <c r="T177" i="22"/>
  <c r="T176" i="22"/>
  <c r="T175" i="22"/>
  <c r="T174" i="22"/>
  <c r="T173" i="22"/>
  <c r="T172" i="22"/>
  <c r="T171" i="22"/>
  <c r="T170" i="22"/>
  <c r="T169" i="22"/>
  <c r="T168" i="22"/>
  <c r="T167" i="22"/>
  <c r="T166" i="22"/>
  <c r="T165" i="22"/>
  <c r="T164" i="22"/>
  <c r="T163" i="22"/>
  <c r="T162" i="22"/>
  <c r="T161" i="22"/>
  <c r="T160" i="22"/>
  <c r="T159" i="22"/>
  <c r="T158" i="22"/>
  <c r="T157" i="22"/>
  <c r="T156" i="22"/>
  <c r="T155" i="22"/>
  <c r="T154" i="22"/>
  <c r="T153" i="22"/>
  <c r="T152" i="22"/>
  <c r="T151" i="22"/>
  <c r="T150" i="22"/>
  <c r="T149" i="22"/>
  <c r="T148" i="22"/>
  <c r="T147" i="22"/>
  <c r="T146" i="22"/>
  <c r="T145" i="22"/>
  <c r="T144" i="22"/>
  <c r="T143" i="22"/>
  <c r="T142" i="22"/>
  <c r="T141" i="22"/>
  <c r="T140" i="22"/>
  <c r="T139" i="22"/>
  <c r="T138" i="22"/>
  <c r="T137" i="22"/>
  <c r="T136" i="22"/>
  <c r="T135" i="22"/>
  <c r="T134" i="22"/>
  <c r="T133" i="22"/>
  <c r="T132" i="22"/>
  <c r="T131" i="22"/>
  <c r="T130" i="22"/>
  <c r="T129" i="22"/>
  <c r="T128" i="22"/>
  <c r="T127" i="22"/>
  <c r="T126" i="22"/>
  <c r="T125" i="22"/>
  <c r="T124" i="22"/>
  <c r="T123" i="22"/>
  <c r="T122" i="22"/>
  <c r="T121" i="22"/>
  <c r="T120" i="22"/>
  <c r="T119" i="22"/>
  <c r="T118" i="22"/>
  <c r="T117" i="22"/>
  <c r="T116" i="22"/>
  <c r="T115" i="22"/>
  <c r="T114" i="22"/>
  <c r="T113" i="22"/>
  <c r="T112" i="22"/>
  <c r="T111" i="22"/>
  <c r="T110" i="22"/>
  <c r="T109" i="22"/>
  <c r="T108" i="22"/>
  <c r="T107" i="22"/>
  <c r="T106" i="22"/>
  <c r="T105" i="22"/>
  <c r="T104" i="22"/>
  <c r="T103" i="22"/>
  <c r="T102" i="22"/>
  <c r="T101" i="22"/>
  <c r="T100" i="22"/>
  <c r="T99" i="22"/>
  <c r="T98" i="22"/>
  <c r="T97" i="22"/>
  <c r="T96" i="22"/>
  <c r="T95" i="22"/>
  <c r="T94" i="22"/>
  <c r="T93" i="22"/>
  <c r="T92" i="22"/>
  <c r="T91" i="22"/>
  <c r="T90" i="22"/>
  <c r="T89" i="22"/>
  <c r="T88" i="22"/>
  <c r="T87" i="22"/>
  <c r="T86" i="22"/>
  <c r="T85" i="22"/>
  <c r="T84" i="22"/>
  <c r="T83" i="22"/>
  <c r="T82" i="22"/>
  <c r="T81" i="22"/>
  <c r="T80" i="22"/>
  <c r="T79" i="22"/>
  <c r="T78" i="22"/>
  <c r="T77" i="22"/>
  <c r="T76" i="22"/>
  <c r="T75" i="22"/>
  <c r="T74" i="22"/>
  <c r="T73" i="22"/>
  <c r="T72" i="22"/>
  <c r="T71" i="22"/>
  <c r="T70" i="22"/>
  <c r="T69" i="22"/>
  <c r="T68" i="22"/>
  <c r="T67" i="22"/>
  <c r="T66" i="22"/>
  <c r="T65" i="22"/>
  <c r="T64" i="22"/>
  <c r="T63" i="22"/>
  <c r="T62" i="22"/>
  <c r="T61" i="22"/>
  <c r="T60" i="22"/>
  <c r="T59" i="22"/>
  <c r="T58" i="22"/>
  <c r="T57" i="22"/>
  <c r="T56" i="22"/>
  <c r="T55" i="22"/>
  <c r="T54" i="22"/>
  <c r="T53" i="22"/>
  <c r="T52" i="22"/>
  <c r="T51" i="22"/>
  <c r="T50" i="22"/>
  <c r="T49" i="22"/>
  <c r="T48" i="22"/>
  <c r="T47" i="22"/>
  <c r="T46" i="22"/>
  <c r="T45" i="22"/>
  <c r="T44" i="22"/>
  <c r="T43" i="22"/>
  <c r="T42" i="22"/>
  <c r="T41" i="22"/>
  <c r="T40" i="22"/>
  <c r="T39" i="22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25" i="22"/>
  <c r="T24" i="22"/>
  <c r="T23" i="22"/>
  <c r="T22" i="22"/>
  <c r="T21" i="22"/>
  <c r="T20" i="22"/>
  <c r="T19" i="22"/>
  <c r="T18" i="22"/>
  <c r="T17" i="22"/>
  <c r="T16" i="22"/>
  <c r="T14" i="22"/>
  <c r="T12" i="22"/>
  <c r="T11" i="22"/>
  <c r="T10" i="22"/>
  <c r="T9" i="22"/>
  <c r="T8" i="22"/>
  <c r="T6" i="22"/>
  <c r="E181" i="22"/>
  <c r="E182" i="22"/>
  <c r="V196" i="22"/>
  <c r="R220" i="29" l="1"/>
  <c r="AB355" i="29"/>
  <c r="AA355" i="29"/>
  <c r="AA331" i="29"/>
  <c r="AB331" i="29"/>
  <c r="AB371" i="29"/>
  <c r="AA371" i="29"/>
  <c r="U339" i="29"/>
  <c r="W339" i="29"/>
  <c r="AB259" i="29"/>
  <c r="AA259" i="29"/>
  <c r="AB291" i="29"/>
  <c r="AA291" i="29"/>
  <c r="AB275" i="29"/>
  <c r="AA275" i="29"/>
  <c r="R40" i="29"/>
  <c r="Y138" i="29"/>
  <c r="W138" i="29"/>
  <c r="U138" i="29"/>
  <c r="P138" i="29" s="1"/>
  <c r="U233" i="29"/>
  <c r="P233" i="29" s="1"/>
  <c r="P235" i="29" s="1"/>
  <c r="Y234" i="29"/>
  <c r="U234" i="29"/>
  <c r="P234" i="29" s="1"/>
  <c r="W234" i="29"/>
  <c r="U242" i="29"/>
  <c r="P242" i="29" s="1"/>
  <c r="Y242" i="29"/>
  <c r="W242" i="29"/>
  <c r="Y186" i="29"/>
  <c r="W186" i="29"/>
  <c r="U186" i="29"/>
  <c r="P186" i="29" s="1"/>
  <c r="U122" i="29"/>
  <c r="P122" i="29" s="1"/>
  <c r="Y122" i="29"/>
  <c r="W122" i="29"/>
  <c r="Y178" i="29"/>
  <c r="U178" i="29"/>
  <c r="P178" i="29" s="1"/>
  <c r="W178" i="29"/>
  <c r="R213" i="29"/>
  <c r="R117" i="29"/>
  <c r="R189" i="29"/>
  <c r="R191" i="29"/>
  <c r="R94" i="29"/>
  <c r="R96" i="29"/>
  <c r="R150" i="29"/>
  <c r="R168" i="29"/>
  <c r="R55" i="29"/>
  <c r="R85" i="29"/>
  <c r="R126" i="29"/>
  <c r="R144" i="29"/>
  <c r="R175" i="29"/>
  <c r="R176" i="29"/>
  <c r="R180" i="29"/>
  <c r="R183" i="29"/>
  <c r="R229" i="29"/>
  <c r="R112" i="29"/>
  <c r="R79" i="29"/>
  <c r="R120" i="29"/>
  <c r="R204" i="29"/>
  <c r="R88" i="29"/>
  <c r="R228" i="29"/>
  <c r="R196" i="29"/>
  <c r="R197" i="29"/>
  <c r="R199" i="29"/>
  <c r="R215" i="29"/>
  <c r="R222" i="29"/>
  <c r="R31" i="29"/>
  <c r="R54" i="29"/>
  <c r="R231" i="29"/>
  <c r="R78" i="29"/>
  <c r="R188" i="29"/>
  <c r="R190" i="29"/>
  <c r="R198" i="29"/>
  <c r="R205" i="29"/>
  <c r="R212" i="29"/>
  <c r="W11" i="29"/>
  <c r="R63" i="29"/>
  <c r="R64" i="29"/>
  <c r="R72" i="29"/>
  <c r="R80" i="29"/>
  <c r="R87" i="29"/>
  <c r="R95" i="29"/>
  <c r="R101" i="29"/>
  <c r="R128" i="29"/>
  <c r="R148" i="29"/>
  <c r="R160" i="29"/>
  <c r="R192" i="29"/>
  <c r="R200" i="29"/>
  <c r="R208" i="29"/>
  <c r="R214" i="29"/>
  <c r="R216" i="29"/>
  <c r="R221" i="29"/>
  <c r="R223" i="29"/>
  <c r="R237" i="29"/>
  <c r="U241" i="29"/>
  <c r="P241" i="29" s="1"/>
  <c r="P243" i="29" s="1"/>
  <c r="W241" i="29"/>
  <c r="U202" i="29"/>
  <c r="P202" i="29" s="1"/>
  <c r="Y226" i="29"/>
  <c r="W194" i="29"/>
  <c r="R8" i="29"/>
  <c r="R23" i="29"/>
  <c r="R29" i="29"/>
  <c r="R56" i="29"/>
  <c r="R61" i="29"/>
  <c r="R77" i="29"/>
  <c r="R118" i="29"/>
  <c r="R133" i="29"/>
  <c r="R134" i="29"/>
  <c r="R135" i="29"/>
  <c r="R152" i="29"/>
  <c r="R159" i="29"/>
  <c r="R184" i="29"/>
  <c r="R232" i="29"/>
  <c r="W210" i="29"/>
  <c r="R206" i="29"/>
  <c r="U209" i="29"/>
  <c r="P209" i="29" s="1"/>
  <c r="R9" i="29"/>
  <c r="W217" i="29"/>
  <c r="R48" i="29"/>
  <c r="R70" i="29"/>
  <c r="R103" i="29"/>
  <c r="R104" i="29"/>
  <c r="R108" i="29"/>
  <c r="R143" i="29"/>
  <c r="U217" i="29"/>
  <c r="P217" i="29" s="1"/>
  <c r="Y210" i="29"/>
  <c r="R210" i="29" s="1"/>
  <c r="U193" i="29"/>
  <c r="P193" i="29" s="1"/>
  <c r="Y194" i="29"/>
  <c r="W201" i="29"/>
  <c r="U201" i="29"/>
  <c r="P201" i="29" s="1"/>
  <c r="Y202" i="29"/>
  <c r="Y209" i="29"/>
  <c r="U225" i="29"/>
  <c r="P225" i="29" s="1"/>
  <c r="U194" i="29"/>
  <c r="P194" i="29" s="1"/>
  <c r="Y193" i="29"/>
  <c r="Y201" i="29"/>
  <c r="Y217" i="29"/>
  <c r="U210" i="29"/>
  <c r="P210" i="29" s="1"/>
  <c r="U218" i="29"/>
  <c r="P218" i="29" s="1"/>
  <c r="W226" i="29"/>
  <c r="W193" i="29"/>
  <c r="W202" i="29"/>
  <c r="W209" i="29"/>
  <c r="W218" i="29"/>
  <c r="W225" i="29"/>
  <c r="Y218" i="29"/>
  <c r="Y225" i="29"/>
  <c r="U226" i="29"/>
  <c r="P226" i="29" s="1"/>
  <c r="R69" i="29"/>
  <c r="R110" i="29"/>
  <c r="R119" i="29"/>
  <c r="R127" i="29"/>
  <c r="R136" i="29"/>
  <c r="R140" i="29"/>
  <c r="R141" i="29"/>
  <c r="R164" i="29"/>
  <c r="R167" i="29"/>
  <c r="R240" i="29"/>
  <c r="R13" i="29"/>
  <c r="R15" i="29"/>
  <c r="R17" i="29"/>
  <c r="R22" i="29"/>
  <c r="R24" i="29"/>
  <c r="R25" i="29"/>
  <c r="R32" i="29"/>
  <c r="R84" i="29"/>
  <c r="R92" i="29"/>
  <c r="R93" i="29"/>
  <c r="R100" i="29"/>
  <c r="R111" i="29"/>
  <c r="R142" i="29"/>
  <c r="R151" i="29"/>
  <c r="R172" i="29"/>
  <c r="W177" i="29"/>
  <c r="R37" i="29"/>
  <c r="R38" i="29"/>
  <c r="W49" i="29"/>
  <c r="R46" i="29"/>
  <c r="R47" i="29"/>
  <c r="R60" i="29"/>
  <c r="R62" i="29"/>
  <c r="R86" i="29"/>
  <c r="R125" i="29"/>
  <c r="U19" i="29"/>
  <c r="P19" i="29" s="1"/>
  <c r="Y66" i="29"/>
  <c r="U130" i="29"/>
  <c r="P130" i="29" s="1"/>
  <c r="W233" i="29"/>
  <c r="Y233" i="29"/>
  <c r="U137" i="29"/>
  <c r="P137" i="29" s="1"/>
  <c r="U58" i="29"/>
  <c r="P58" i="29" s="1"/>
  <c r="W73" i="29"/>
  <c r="U185" i="29"/>
  <c r="P185" i="29" s="1"/>
  <c r="W50" i="29"/>
  <c r="U82" i="29"/>
  <c r="P82" i="29" s="1"/>
  <c r="Y105" i="29"/>
  <c r="W185" i="29"/>
  <c r="W146" i="29"/>
  <c r="W161" i="29"/>
  <c r="Y185" i="29"/>
  <c r="R36" i="29"/>
  <c r="R68" i="29"/>
  <c r="R236" i="29"/>
  <c r="R21" i="29"/>
  <c r="R44" i="29"/>
  <c r="R76" i="29"/>
  <c r="R124" i="29"/>
  <c r="R132" i="29"/>
  <c r="R156" i="29"/>
  <c r="W153" i="29"/>
  <c r="R149" i="29"/>
  <c r="R116" i="29"/>
  <c r="W113" i="29"/>
  <c r="R109" i="29"/>
  <c r="R102" i="29"/>
  <c r="W98" i="29"/>
  <c r="U90" i="29"/>
  <c r="P90" i="29" s="1"/>
  <c r="R52" i="29"/>
  <c r="R45" i="29"/>
  <c r="R39" i="29"/>
  <c r="R30" i="29"/>
  <c r="R14" i="29"/>
  <c r="R16" i="29"/>
  <c r="R5" i="29"/>
  <c r="R6" i="29"/>
  <c r="R7" i="29"/>
  <c r="Y89" i="29"/>
  <c r="Y90" i="29"/>
  <c r="Y241" i="29"/>
  <c r="R241" i="29" s="1"/>
  <c r="R243" i="29" s="1"/>
  <c r="Y130" i="29"/>
  <c r="W130" i="29"/>
  <c r="U129" i="29"/>
  <c r="P129" i="29" s="1"/>
  <c r="Y82" i="29"/>
  <c r="U81" i="29"/>
  <c r="P81" i="29" s="1"/>
  <c r="Y65" i="29"/>
  <c r="U74" i="29"/>
  <c r="P74" i="29" s="1"/>
  <c r="Y74" i="29"/>
  <c r="U66" i="29"/>
  <c r="P66" i="29" s="1"/>
  <c r="U73" i="29"/>
  <c r="P73" i="29" s="1"/>
  <c r="Y18" i="29"/>
  <c r="R18" i="29" s="1"/>
  <c r="W19" i="29"/>
  <c r="W10" i="29"/>
  <c r="Y11" i="29"/>
  <c r="P10" i="29"/>
  <c r="W42" i="29"/>
  <c r="U42" i="29"/>
  <c r="P42" i="29" s="1"/>
  <c r="Y41" i="29"/>
  <c r="Y42" i="29"/>
  <c r="U41" i="29"/>
  <c r="P41" i="29" s="1"/>
  <c r="W41" i="29"/>
  <c r="W26" i="29"/>
  <c r="Y27" i="29"/>
  <c r="U26" i="29"/>
  <c r="P26" i="29" s="1"/>
  <c r="W33" i="29"/>
  <c r="Y34" i="29"/>
  <c r="U33" i="29"/>
  <c r="P33" i="29" s="1"/>
  <c r="U34" i="29"/>
  <c r="P34" i="29" s="1"/>
  <c r="Y33" i="29"/>
  <c r="W34" i="29"/>
  <c r="Y10" i="29"/>
  <c r="U11" i="29"/>
  <c r="P11" i="29" s="1"/>
  <c r="U18" i="29"/>
  <c r="P18" i="29" s="1"/>
  <c r="Y19" i="29"/>
  <c r="U27" i="29"/>
  <c r="P27" i="29" s="1"/>
  <c r="Y26" i="29"/>
  <c r="W27" i="29"/>
  <c r="Y49" i="29"/>
  <c r="U50" i="29"/>
  <c r="P50" i="29" s="1"/>
  <c r="W58" i="29"/>
  <c r="W65" i="29"/>
  <c r="W74" i="29"/>
  <c r="W82" i="29"/>
  <c r="W89" i="29"/>
  <c r="Y97" i="29"/>
  <c r="Y98" i="29"/>
  <c r="U106" i="29"/>
  <c r="P106" i="29" s="1"/>
  <c r="Y106" i="29"/>
  <c r="U105" i="29"/>
  <c r="P105" i="29" s="1"/>
  <c r="W106" i="29"/>
  <c r="U177" i="29"/>
  <c r="P177" i="29" s="1"/>
  <c r="Y177" i="29"/>
  <c r="U57" i="29"/>
  <c r="P57" i="29" s="1"/>
  <c r="Y58" i="29"/>
  <c r="U121" i="29"/>
  <c r="P121" i="29" s="1"/>
  <c r="Y121" i="29"/>
  <c r="W121" i="29"/>
  <c r="W145" i="29"/>
  <c r="U162" i="29"/>
  <c r="P162" i="29" s="1"/>
  <c r="Y161" i="29"/>
  <c r="U161" i="29"/>
  <c r="P161" i="29" s="1"/>
  <c r="W162" i="29"/>
  <c r="U49" i="29"/>
  <c r="P49" i="29" s="1"/>
  <c r="Y50" i="29"/>
  <c r="W57" i="29"/>
  <c r="W66" i="29"/>
  <c r="W81" i="29"/>
  <c r="W90" i="29"/>
  <c r="U97" i="29"/>
  <c r="P97" i="29" s="1"/>
  <c r="Y114" i="29"/>
  <c r="U113" i="29"/>
  <c r="P113" i="29" s="1"/>
  <c r="W114" i="29"/>
  <c r="U114" i="29"/>
  <c r="P114" i="29" s="1"/>
  <c r="Y113" i="29"/>
  <c r="U146" i="29"/>
  <c r="P146" i="29" s="1"/>
  <c r="Y145" i="29"/>
  <c r="Y146" i="29"/>
  <c r="U145" i="29"/>
  <c r="P145" i="29" s="1"/>
  <c r="Y154" i="29"/>
  <c r="U153" i="29"/>
  <c r="P153" i="29" s="1"/>
  <c r="W154" i="29"/>
  <c r="U154" i="29"/>
  <c r="P154" i="29" s="1"/>
  <c r="Y153" i="29"/>
  <c r="R153" i="29" s="1"/>
  <c r="Y57" i="29"/>
  <c r="U65" i="29"/>
  <c r="P65" i="29" s="1"/>
  <c r="Y73" i="29"/>
  <c r="Y81" i="29"/>
  <c r="U89" i="29"/>
  <c r="P89" i="29" s="1"/>
  <c r="W97" i="29"/>
  <c r="U98" i="29"/>
  <c r="P98" i="29" s="1"/>
  <c r="W105" i="29"/>
  <c r="Y170" i="29"/>
  <c r="U169" i="29"/>
  <c r="P169" i="29" s="1"/>
  <c r="W170" i="29"/>
  <c r="U170" i="29"/>
  <c r="P170" i="29" s="1"/>
  <c r="Y169" i="29"/>
  <c r="W169" i="29"/>
  <c r="W129" i="29"/>
  <c r="W137" i="29"/>
  <c r="Y162" i="29"/>
  <c r="Y129" i="29"/>
  <c r="Y137" i="29"/>
  <c r="Y169" i="22"/>
  <c r="W169" i="22"/>
  <c r="U169" i="22"/>
  <c r="P169" i="22" s="1"/>
  <c r="Y132" i="22"/>
  <c r="W132" i="22"/>
  <c r="U132" i="22"/>
  <c r="P132" i="22" s="1"/>
  <c r="Y179" i="22"/>
  <c r="W179" i="22"/>
  <c r="U179" i="22"/>
  <c r="P179" i="22" s="1"/>
  <c r="Y177" i="22"/>
  <c r="W177" i="22"/>
  <c r="U177" i="22"/>
  <c r="P177" i="22" s="1"/>
  <c r="Y176" i="22"/>
  <c r="Y178" i="22" s="1"/>
  <c r="W176" i="22"/>
  <c r="W178" i="22" s="1"/>
  <c r="U176" i="22"/>
  <c r="U178" i="22" s="1"/>
  <c r="P178" i="22" s="1"/>
  <c r="E176" i="22"/>
  <c r="Y137" i="22"/>
  <c r="W137" i="22"/>
  <c r="U137" i="22"/>
  <c r="P137" i="22" s="1"/>
  <c r="Y135" i="22"/>
  <c r="W135" i="22"/>
  <c r="U135" i="22"/>
  <c r="P135" i="22" s="1"/>
  <c r="Y134" i="22"/>
  <c r="W134" i="22"/>
  <c r="U134" i="22"/>
  <c r="P134" i="22" s="1"/>
  <c r="Y133" i="22"/>
  <c r="W133" i="22"/>
  <c r="U133" i="22"/>
  <c r="P133" i="22" s="1"/>
  <c r="Y131" i="22"/>
  <c r="W131" i="22"/>
  <c r="U131" i="22"/>
  <c r="P131" i="22" s="1"/>
  <c r="Y130" i="22"/>
  <c r="Y136" i="22" s="1"/>
  <c r="W130" i="22"/>
  <c r="W136" i="22" s="1"/>
  <c r="U130" i="22"/>
  <c r="U136" i="22" s="1"/>
  <c r="P136" i="22" s="1"/>
  <c r="E130" i="22"/>
  <c r="Y120" i="22"/>
  <c r="W120" i="22"/>
  <c r="U120" i="22"/>
  <c r="P120" i="22" s="1"/>
  <c r="Y118" i="22"/>
  <c r="W118" i="22"/>
  <c r="U118" i="22"/>
  <c r="P118" i="22" s="1"/>
  <c r="Y117" i="22"/>
  <c r="W117" i="22"/>
  <c r="U117" i="22"/>
  <c r="P117" i="22" s="1"/>
  <c r="Y116" i="22"/>
  <c r="W116" i="22"/>
  <c r="U116" i="22"/>
  <c r="P116" i="22" s="1"/>
  <c r="Y115" i="22"/>
  <c r="Y119" i="22" s="1"/>
  <c r="W115" i="22"/>
  <c r="W119" i="22" s="1"/>
  <c r="U115" i="22"/>
  <c r="U119" i="22" s="1"/>
  <c r="P119" i="22" s="1"/>
  <c r="E115" i="22"/>
  <c r="Y113" i="22"/>
  <c r="W113" i="22"/>
  <c r="U113" i="22"/>
  <c r="P113" i="22" s="1"/>
  <c r="Y111" i="22"/>
  <c r="W111" i="22"/>
  <c r="U111" i="22"/>
  <c r="P111" i="22" s="1"/>
  <c r="Y110" i="22"/>
  <c r="W110" i="22"/>
  <c r="U110" i="22"/>
  <c r="P110" i="22" s="1"/>
  <c r="Y109" i="22"/>
  <c r="W109" i="22"/>
  <c r="U109" i="22"/>
  <c r="P109" i="22" s="1"/>
  <c r="Y108" i="22"/>
  <c r="W108" i="22"/>
  <c r="U108" i="22"/>
  <c r="P108" i="22" s="1"/>
  <c r="Y107" i="22"/>
  <c r="Y112" i="22" s="1"/>
  <c r="W107" i="22"/>
  <c r="W112" i="22" s="1"/>
  <c r="U107" i="22"/>
  <c r="U112" i="22" s="1"/>
  <c r="P112" i="22" s="1"/>
  <c r="E107" i="22"/>
  <c r="AB339" i="29" l="1"/>
  <c r="AA339" i="29"/>
  <c r="R113" i="29"/>
  <c r="AC178" i="29"/>
  <c r="AE178" i="29" s="1"/>
  <c r="AC250" i="29"/>
  <c r="AE250" i="29" s="1"/>
  <c r="R11" i="29"/>
  <c r="AC11" i="29" s="1"/>
  <c r="AE11" i="29" s="1"/>
  <c r="AG11" i="29" s="1"/>
  <c r="P12" i="29" s="1"/>
  <c r="R185" i="29"/>
  <c r="R122" i="29"/>
  <c r="R186" i="29"/>
  <c r="R162" i="29"/>
  <c r="AC154" i="29" s="1"/>
  <c r="AE154" i="29" s="1"/>
  <c r="R161" i="29"/>
  <c r="AG178" i="29"/>
  <c r="AI178" i="29" s="1"/>
  <c r="R178" i="29"/>
  <c r="AC130" i="29" s="1"/>
  <c r="AE130" i="29" s="1"/>
  <c r="R242" i="29"/>
  <c r="R234" i="29"/>
  <c r="R138" i="29"/>
  <c r="W243" i="29"/>
  <c r="U243" i="29"/>
  <c r="R226" i="29"/>
  <c r="AC226" i="29" s="1"/>
  <c r="AE226" i="29" s="1"/>
  <c r="AG226" i="29" s="1"/>
  <c r="P227" i="29" s="1"/>
  <c r="R209" i="29"/>
  <c r="R202" i="29"/>
  <c r="AC202" i="29" s="1"/>
  <c r="AE202" i="29" s="1"/>
  <c r="AG202" i="29" s="1"/>
  <c r="P203" i="29" s="1"/>
  <c r="R49" i="29"/>
  <c r="R129" i="29"/>
  <c r="R66" i="29"/>
  <c r="AC66" i="29" s="1"/>
  <c r="AE66" i="29" s="1"/>
  <c r="AG66" i="29" s="1"/>
  <c r="AI66" i="29" s="1"/>
  <c r="R194" i="29"/>
  <c r="AC194" i="29" s="1"/>
  <c r="AE194" i="29" s="1"/>
  <c r="AG194" i="29" s="1"/>
  <c r="P195" i="29" s="1"/>
  <c r="R58" i="29"/>
  <c r="AC58" i="29" s="1"/>
  <c r="AE58" i="29" s="1"/>
  <c r="AG58" i="29" s="1"/>
  <c r="AI58" i="29" s="1"/>
  <c r="R225" i="29"/>
  <c r="R193" i="29"/>
  <c r="AC210" i="29"/>
  <c r="AE210" i="29" s="1"/>
  <c r="AG210" i="29" s="1"/>
  <c r="P211" i="29" s="1"/>
  <c r="R217" i="29"/>
  <c r="R201" i="29"/>
  <c r="R218" i="29"/>
  <c r="AC218" i="29" s="1"/>
  <c r="AE218" i="29" s="1"/>
  <c r="AG218" i="29" s="1"/>
  <c r="P219" i="29" s="1"/>
  <c r="R81" i="29"/>
  <c r="R177" i="29"/>
  <c r="R233" i="29"/>
  <c r="R235" i="29" s="1"/>
  <c r="R145" i="29"/>
  <c r="R50" i="29"/>
  <c r="AC50" i="29" s="1"/>
  <c r="AE50" i="29" s="1"/>
  <c r="R137" i="29"/>
  <c r="R105" i="29"/>
  <c r="R73" i="29"/>
  <c r="R146" i="29"/>
  <c r="AC114" i="29" s="1"/>
  <c r="AE114" i="29" s="1"/>
  <c r="AG114" i="29" s="1"/>
  <c r="P115" i="29" s="1"/>
  <c r="R82" i="29"/>
  <c r="AC82" i="29" s="1"/>
  <c r="AE82" i="29" s="1"/>
  <c r="AG82" i="29" s="1"/>
  <c r="P83" i="29" s="1"/>
  <c r="R10" i="29"/>
  <c r="R98" i="29"/>
  <c r="AC98" i="29" s="1"/>
  <c r="AE98" i="29" s="1"/>
  <c r="AG98" i="29" s="1"/>
  <c r="AI98" i="29" s="1"/>
  <c r="R74" i="29"/>
  <c r="AC74" i="29" s="1"/>
  <c r="AE74" i="29" s="1"/>
  <c r="AG74" i="29" s="1"/>
  <c r="P75" i="29" s="1"/>
  <c r="R90" i="29"/>
  <c r="AC90" i="29" s="1"/>
  <c r="AE90" i="29" s="1"/>
  <c r="AG90" i="29" s="1"/>
  <c r="AI90" i="29" s="1"/>
  <c r="R89" i="29"/>
  <c r="R33" i="29"/>
  <c r="R26" i="29"/>
  <c r="R65" i="29"/>
  <c r="R19" i="29"/>
  <c r="AC19" i="29" s="1"/>
  <c r="AE19" i="29" s="1"/>
  <c r="AG19" i="29" s="1"/>
  <c r="R106" i="29"/>
  <c r="AC106" i="29" s="1"/>
  <c r="AE106" i="29" s="1"/>
  <c r="R154" i="29"/>
  <c r="AC146" i="29" s="1"/>
  <c r="AE146" i="29" s="1"/>
  <c r="R57" i="29"/>
  <c r="R130" i="29"/>
  <c r="AC170" i="29" s="1"/>
  <c r="AE170" i="29" s="1"/>
  <c r="AG170" i="29" s="1"/>
  <c r="P171" i="29" s="1"/>
  <c r="R42" i="29"/>
  <c r="AC42" i="29" s="1"/>
  <c r="AE42" i="29" s="1"/>
  <c r="R114" i="29"/>
  <c r="R34" i="29"/>
  <c r="AC34" i="29" s="1"/>
  <c r="AE34" i="29" s="1"/>
  <c r="R169" i="29"/>
  <c r="R170" i="29"/>
  <c r="AC162" i="29" s="1"/>
  <c r="AE162" i="29" s="1"/>
  <c r="R41" i="29"/>
  <c r="R97" i="29"/>
  <c r="R121" i="29"/>
  <c r="R27" i="29"/>
  <c r="AC27" i="29" s="1"/>
  <c r="AE27" i="29" s="1"/>
  <c r="R169" i="22"/>
  <c r="R132" i="22"/>
  <c r="R179" i="22"/>
  <c r="R134" i="22"/>
  <c r="P176" i="22"/>
  <c r="R108" i="22"/>
  <c r="P130" i="22"/>
  <c r="R135" i="22"/>
  <c r="R178" i="22"/>
  <c r="R177" i="22"/>
  <c r="R176" i="22"/>
  <c r="R133" i="22"/>
  <c r="R137" i="22"/>
  <c r="R136" i="22"/>
  <c r="R131" i="22"/>
  <c r="R110" i="22"/>
  <c r="R130" i="22"/>
  <c r="R118" i="22"/>
  <c r="R120" i="22"/>
  <c r="R116" i="22"/>
  <c r="P115" i="22"/>
  <c r="R119" i="22"/>
  <c r="R117" i="22"/>
  <c r="R115" i="22"/>
  <c r="R109" i="22"/>
  <c r="R111" i="22"/>
  <c r="R113" i="22"/>
  <c r="R112" i="22"/>
  <c r="P107" i="22"/>
  <c r="R107" i="22"/>
  <c r="E161" i="22"/>
  <c r="U161" i="22"/>
  <c r="U164" i="22" s="1"/>
  <c r="P164" i="22" s="1"/>
  <c r="W161" i="22"/>
  <c r="W164" i="22" s="1"/>
  <c r="Y161" i="22"/>
  <c r="Y164" i="22" s="1"/>
  <c r="U162" i="22"/>
  <c r="P162" i="22" s="1"/>
  <c r="W162" i="22"/>
  <c r="Y162" i="22"/>
  <c r="U163" i="22"/>
  <c r="P163" i="22" s="1"/>
  <c r="W163" i="22"/>
  <c r="Y163" i="22"/>
  <c r="U165" i="22"/>
  <c r="P165" i="22" s="1"/>
  <c r="W165" i="22"/>
  <c r="Y165" i="22"/>
  <c r="AG250" i="29" l="1"/>
  <c r="P251" i="29" s="1"/>
  <c r="P179" i="29"/>
  <c r="AC138" i="29"/>
  <c r="AE138" i="29" s="1"/>
  <c r="R179" i="29"/>
  <c r="W179" i="29" s="1"/>
  <c r="AC186" i="29"/>
  <c r="AE186" i="29" s="1"/>
  <c r="AC122" i="29"/>
  <c r="AE122" i="29" s="1"/>
  <c r="W235" i="29"/>
  <c r="U235" i="29"/>
  <c r="AA243" i="29"/>
  <c r="AB243" i="29"/>
  <c r="AI226" i="29"/>
  <c r="R227" i="29" s="1"/>
  <c r="U227" i="29" s="1"/>
  <c r="AI210" i="29"/>
  <c r="R211" i="29" s="1"/>
  <c r="U211" i="29" s="1"/>
  <c r="AI194" i="29"/>
  <c r="R195" i="29" s="1"/>
  <c r="AI202" i="29"/>
  <c r="R203" i="29" s="1"/>
  <c r="AI218" i="29"/>
  <c r="R219" i="29" s="1"/>
  <c r="R67" i="29"/>
  <c r="R91" i="29"/>
  <c r="W91" i="29" s="1"/>
  <c r="P59" i="29"/>
  <c r="P67" i="29"/>
  <c r="AI19" i="29"/>
  <c r="R20" i="29" s="1"/>
  <c r="P20" i="29"/>
  <c r="R59" i="29"/>
  <c r="W59" i="29" s="1"/>
  <c r="P91" i="29"/>
  <c r="AI82" i="29"/>
  <c r="R83" i="29" s="1"/>
  <c r="W83" i="29" s="1"/>
  <c r="AI114" i="29"/>
  <c r="R115" i="29" s="1"/>
  <c r="AI74" i="29"/>
  <c r="R75" i="29" s="1"/>
  <c r="W75" i="29" s="1"/>
  <c r="AG27" i="29"/>
  <c r="P28" i="29" s="1"/>
  <c r="AG130" i="29"/>
  <c r="P131" i="29" s="1"/>
  <c r="P99" i="29"/>
  <c r="AG154" i="29"/>
  <c r="P155" i="29" s="1"/>
  <c r="AG146" i="29"/>
  <c r="P147" i="29" s="1"/>
  <c r="AG42" i="29"/>
  <c r="P43" i="29" s="1"/>
  <c r="AI170" i="29"/>
  <c r="R171" i="29" s="1"/>
  <c r="AG50" i="29"/>
  <c r="P51" i="29" s="1"/>
  <c r="AG34" i="29"/>
  <c r="P35" i="29" s="1"/>
  <c r="R99" i="29"/>
  <c r="AG162" i="29"/>
  <c r="P163" i="29" s="1"/>
  <c r="AI11" i="29"/>
  <c r="R12" i="29" s="1"/>
  <c r="AG106" i="29"/>
  <c r="R163" i="22"/>
  <c r="R164" i="22"/>
  <c r="R162" i="22"/>
  <c r="R161" i="22"/>
  <c r="R165" i="22"/>
  <c r="AC159" i="22" s="1"/>
  <c r="AE159" i="22" s="1"/>
  <c r="P161" i="22"/>
  <c r="Y105" i="22"/>
  <c r="W105" i="22"/>
  <c r="U105" i="22"/>
  <c r="P105" i="22" s="1"/>
  <c r="Y103" i="22"/>
  <c r="W103" i="22"/>
  <c r="U103" i="22"/>
  <c r="P103" i="22" s="1"/>
  <c r="Y102" i="22"/>
  <c r="W102" i="22"/>
  <c r="U102" i="22"/>
  <c r="P102" i="22" s="1"/>
  <c r="Y101" i="22"/>
  <c r="W101" i="22"/>
  <c r="U101" i="22"/>
  <c r="P101" i="22" s="1"/>
  <c r="Y100" i="22"/>
  <c r="W100" i="22"/>
  <c r="U100" i="22"/>
  <c r="P100" i="22" s="1"/>
  <c r="Y99" i="22"/>
  <c r="Y104" i="22" s="1"/>
  <c r="W99" i="22"/>
  <c r="W104" i="22" s="1"/>
  <c r="U99" i="22"/>
  <c r="U104" i="22" s="1"/>
  <c r="P104" i="22" s="1"/>
  <c r="E99" i="22"/>
  <c r="Y97" i="22"/>
  <c r="W97" i="22"/>
  <c r="U97" i="22"/>
  <c r="P97" i="22" s="1"/>
  <c r="Y95" i="22"/>
  <c r="W95" i="22"/>
  <c r="U95" i="22"/>
  <c r="P95" i="22" s="1"/>
  <c r="Y94" i="22"/>
  <c r="W94" i="22"/>
  <c r="U94" i="22"/>
  <c r="P94" i="22" s="1"/>
  <c r="Y93" i="22"/>
  <c r="W93" i="22"/>
  <c r="U93" i="22"/>
  <c r="P93" i="22" s="1"/>
  <c r="Y92" i="22"/>
  <c r="W92" i="22"/>
  <c r="U92" i="22"/>
  <c r="P92" i="22" s="1"/>
  <c r="Y91" i="22"/>
  <c r="Y96" i="22" s="1"/>
  <c r="W91" i="22"/>
  <c r="W96" i="22" s="1"/>
  <c r="U91" i="22"/>
  <c r="P91" i="22" s="1"/>
  <c r="E91" i="22"/>
  <c r="W211" i="29" l="1"/>
  <c r="AI250" i="29"/>
  <c r="R251" i="29" s="1"/>
  <c r="U251" i="29" s="1"/>
  <c r="W227" i="29"/>
  <c r="U179" i="29"/>
  <c r="AA179" i="29" s="1"/>
  <c r="AG122" i="29"/>
  <c r="P123" i="29" s="1"/>
  <c r="AG138" i="29"/>
  <c r="P139" i="29" s="1"/>
  <c r="AG186" i="29"/>
  <c r="P187" i="29" s="1"/>
  <c r="W171" i="29"/>
  <c r="U171" i="29"/>
  <c r="AI106" i="29"/>
  <c r="R107" i="29" s="1"/>
  <c r="P107" i="29"/>
  <c r="AB179" i="29"/>
  <c r="W115" i="29"/>
  <c r="U115" i="29"/>
  <c r="AB235" i="29"/>
  <c r="AA235" i="29"/>
  <c r="U59" i="29"/>
  <c r="AB59" i="29" s="1"/>
  <c r="U67" i="29"/>
  <c r="W203" i="29"/>
  <c r="U203" i="29"/>
  <c r="W219" i="29"/>
  <c r="U219" i="29"/>
  <c r="U195" i="29"/>
  <c r="W195" i="29"/>
  <c r="AB211" i="29"/>
  <c r="AA211" i="29"/>
  <c r="AB227" i="29"/>
  <c r="AA227" i="29"/>
  <c r="W67" i="29"/>
  <c r="U91" i="29"/>
  <c r="AB91" i="29" s="1"/>
  <c r="U20" i="29"/>
  <c r="U83" i="29"/>
  <c r="AB83" i="29" s="1"/>
  <c r="W20" i="29"/>
  <c r="U75" i="29"/>
  <c r="AB75" i="29" s="1"/>
  <c r="AI42" i="29"/>
  <c r="R43" i="29" s="1"/>
  <c r="U43" i="29" s="1"/>
  <c r="AI130" i="29"/>
  <c r="R131" i="29" s="1"/>
  <c r="U99" i="29"/>
  <c r="W99" i="29"/>
  <c r="AI50" i="29"/>
  <c r="R51" i="29" s="1"/>
  <c r="U12" i="29"/>
  <c r="W12" i="29"/>
  <c r="AI146" i="29"/>
  <c r="R147" i="29" s="1"/>
  <c r="AI27" i="29"/>
  <c r="R28" i="29" s="1"/>
  <c r="AI34" i="29"/>
  <c r="R35" i="29" s="1"/>
  <c r="AA59" i="29"/>
  <c r="AI162" i="29"/>
  <c r="R163" i="29" s="1"/>
  <c r="AI154" i="29"/>
  <c r="R155" i="29" s="1"/>
  <c r="AG159" i="22"/>
  <c r="R91" i="22"/>
  <c r="R93" i="22"/>
  <c r="R94" i="22"/>
  <c r="R103" i="22"/>
  <c r="R95" i="22"/>
  <c r="P99" i="22"/>
  <c r="R99" i="22"/>
  <c r="R101" i="22"/>
  <c r="R102" i="22"/>
  <c r="R104" i="22"/>
  <c r="R100" i="22"/>
  <c r="R105" i="22"/>
  <c r="AC105" i="22" s="1"/>
  <c r="AE105" i="22" s="1"/>
  <c r="R92" i="22"/>
  <c r="R96" i="22"/>
  <c r="U96" i="22"/>
  <c r="P96" i="22" s="1"/>
  <c r="R97" i="22"/>
  <c r="AC97" i="22" s="1"/>
  <c r="AE97" i="22" s="1"/>
  <c r="AG97" i="22" s="1"/>
  <c r="AI97" i="22" s="1"/>
  <c r="Y128" i="22"/>
  <c r="W128" i="22"/>
  <c r="U128" i="22"/>
  <c r="P128" i="22" s="1"/>
  <c r="Y159" i="22"/>
  <c r="W159" i="22"/>
  <c r="U159" i="22"/>
  <c r="P159" i="22" s="1"/>
  <c r="Y153" i="22"/>
  <c r="W153" i="22"/>
  <c r="U153" i="22"/>
  <c r="P153" i="22" s="1"/>
  <c r="Y145" i="22"/>
  <c r="W145" i="22"/>
  <c r="U145" i="22"/>
  <c r="P145" i="22" s="1"/>
  <c r="Y89" i="22"/>
  <c r="W89" i="22"/>
  <c r="U89" i="22"/>
  <c r="P89" i="22" s="1"/>
  <c r="Y81" i="22"/>
  <c r="W81" i="22"/>
  <c r="U81" i="22"/>
  <c r="P81" i="22" s="1"/>
  <c r="Y74" i="22"/>
  <c r="W74" i="22"/>
  <c r="U74" i="22"/>
  <c r="P74" i="22" s="1"/>
  <c r="Y58" i="22"/>
  <c r="W58" i="22"/>
  <c r="U58" i="22"/>
  <c r="P58" i="22" s="1"/>
  <c r="Y50" i="22"/>
  <c r="W50" i="22"/>
  <c r="U50" i="22"/>
  <c r="P50" i="22" s="1"/>
  <c r="Y42" i="22"/>
  <c r="W42" i="22"/>
  <c r="U42" i="22"/>
  <c r="P42" i="22" s="1"/>
  <c r="Y66" i="22"/>
  <c r="W66" i="22"/>
  <c r="U66" i="22"/>
  <c r="P66" i="22" s="1"/>
  <c r="Y34" i="22"/>
  <c r="W34" i="22"/>
  <c r="U34" i="22"/>
  <c r="P34" i="22" s="1"/>
  <c r="Y27" i="22"/>
  <c r="W27" i="22"/>
  <c r="U27" i="22"/>
  <c r="P27" i="22" s="1"/>
  <c r="Y19" i="22"/>
  <c r="W19" i="22"/>
  <c r="U19" i="22"/>
  <c r="P19" i="22" s="1"/>
  <c r="W251" i="29" l="1"/>
  <c r="AB251" i="29" s="1"/>
  <c r="AA251" i="29"/>
  <c r="AI138" i="29"/>
  <c r="R139" i="29" s="1"/>
  <c r="W139" i="29" s="1"/>
  <c r="AI122" i="29"/>
  <c r="R123" i="29" s="1"/>
  <c r="U123" i="29" s="1"/>
  <c r="AI186" i="29"/>
  <c r="R187" i="29" s="1"/>
  <c r="U139" i="29"/>
  <c r="AA115" i="29"/>
  <c r="AB115" i="29"/>
  <c r="W107" i="29"/>
  <c r="U107" i="29"/>
  <c r="U147" i="29"/>
  <c r="W147" i="29"/>
  <c r="AA91" i="29"/>
  <c r="W131" i="29"/>
  <c r="U131" i="29"/>
  <c r="AB171" i="29"/>
  <c r="AA171" i="29"/>
  <c r="W163" i="29"/>
  <c r="U163" i="29"/>
  <c r="W155" i="29"/>
  <c r="U155" i="29"/>
  <c r="AA83" i="29"/>
  <c r="AA67" i="29"/>
  <c r="AB67" i="29"/>
  <c r="AB20" i="29"/>
  <c r="AB203" i="29"/>
  <c r="AA203" i="29"/>
  <c r="AB219" i="29"/>
  <c r="AA219" i="29"/>
  <c r="AB195" i="29"/>
  <c r="AA195" i="29"/>
  <c r="AA20" i="29"/>
  <c r="AA75" i="29"/>
  <c r="W43" i="29"/>
  <c r="AB43" i="29" s="1"/>
  <c r="AB12" i="29"/>
  <c r="AA12" i="29"/>
  <c r="W28" i="29"/>
  <c r="U28" i="29"/>
  <c r="W51" i="29"/>
  <c r="U51" i="29"/>
  <c r="W35" i="29"/>
  <c r="U35" i="29"/>
  <c r="AB99" i="29"/>
  <c r="AA99" i="29"/>
  <c r="P166" i="22"/>
  <c r="P138" i="22"/>
  <c r="AI159" i="22"/>
  <c r="R98" i="22"/>
  <c r="W98" i="22" s="1"/>
  <c r="P98" i="22"/>
  <c r="AG105" i="22"/>
  <c r="R19" i="22"/>
  <c r="AC19" i="22" s="1"/>
  <c r="AE19" i="22" s="1"/>
  <c r="AG19" i="22" s="1"/>
  <c r="R66" i="22"/>
  <c r="AC66" i="22" s="1"/>
  <c r="AE66" i="22" s="1"/>
  <c r="R42" i="22"/>
  <c r="AC42" i="22" s="1"/>
  <c r="AE42" i="22" s="1"/>
  <c r="AG42" i="22" s="1"/>
  <c r="AI42" i="22" s="1"/>
  <c r="R58" i="22"/>
  <c r="AC58" i="22" s="1"/>
  <c r="AE58" i="22" s="1"/>
  <c r="R74" i="22"/>
  <c r="AC74" i="22" s="1"/>
  <c r="AE74" i="22" s="1"/>
  <c r="R81" i="22"/>
  <c r="AC81" i="22" s="1"/>
  <c r="AE81" i="22" s="1"/>
  <c r="R153" i="22"/>
  <c r="AC145" i="22" s="1"/>
  <c r="AE145" i="22" s="1"/>
  <c r="R27" i="22"/>
  <c r="AC27" i="22" s="1"/>
  <c r="AE27" i="22" s="1"/>
  <c r="AG27" i="22" s="1"/>
  <c r="R34" i="22"/>
  <c r="AC34" i="22" s="1"/>
  <c r="AE34" i="22" s="1"/>
  <c r="R50" i="22"/>
  <c r="AC50" i="22" s="1"/>
  <c r="AE50" i="22" s="1"/>
  <c r="R89" i="22"/>
  <c r="AC89" i="22" s="1"/>
  <c r="AE89" i="22" s="1"/>
  <c r="R145" i="22"/>
  <c r="AC113" i="22" s="1"/>
  <c r="AE113" i="22" s="1"/>
  <c r="AG113" i="22" s="1"/>
  <c r="R159" i="22"/>
  <c r="AC153" i="22" s="1"/>
  <c r="AE153" i="22" s="1"/>
  <c r="R128" i="22"/>
  <c r="AC165" i="22" s="1"/>
  <c r="AE165" i="22" s="1"/>
  <c r="W123" i="29" l="1"/>
  <c r="AB123" i="29" s="1"/>
  <c r="U187" i="29"/>
  <c r="W187" i="29"/>
  <c r="AA147" i="29"/>
  <c r="AA139" i="29"/>
  <c r="AB139" i="29"/>
  <c r="AA107" i="29"/>
  <c r="AB107" i="29"/>
  <c r="AB155" i="29"/>
  <c r="AA155" i="29"/>
  <c r="AB147" i="29"/>
  <c r="AA163" i="29"/>
  <c r="AB163" i="29"/>
  <c r="AA131" i="29"/>
  <c r="AB131" i="29"/>
  <c r="AA43" i="29"/>
  <c r="AB51" i="29"/>
  <c r="AA51" i="29"/>
  <c r="AA35" i="29"/>
  <c r="AB35" i="29"/>
  <c r="AB28" i="29"/>
  <c r="AA28" i="29"/>
  <c r="R166" i="22"/>
  <c r="U166" i="22" s="1"/>
  <c r="R138" i="22"/>
  <c r="U98" i="22"/>
  <c r="AA98" i="22" s="1"/>
  <c r="P106" i="22"/>
  <c r="P114" i="22"/>
  <c r="AI105" i="22"/>
  <c r="AG81" i="22"/>
  <c r="AI81" i="22" s="1"/>
  <c r="AI19" i="22"/>
  <c r="AG165" i="22"/>
  <c r="AG153" i="22"/>
  <c r="AG145" i="22"/>
  <c r="AI113" i="22"/>
  <c r="AG89" i="22"/>
  <c r="AG74" i="22"/>
  <c r="AI74" i="22" s="1"/>
  <c r="AG58" i="22"/>
  <c r="AG50" i="22"/>
  <c r="AG66" i="22"/>
  <c r="AG34" i="22"/>
  <c r="AI27" i="22"/>
  <c r="AA123" i="29" l="1"/>
  <c r="AB187" i="29"/>
  <c r="AA187" i="29"/>
  <c r="Q406" i="29" s="1"/>
  <c r="V406" i="29" s="1"/>
  <c r="W166" i="22"/>
  <c r="AA166" i="22" s="1"/>
  <c r="P121" i="22"/>
  <c r="P180" i="22"/>
  <c r="AB98" i="22"/>
  <c r="W138" i="22"/>
  <c r="U138" i="22"/>
  <c r="R106" i="22"/>
  <c r="U106" i="22" s="1"/>
  <c r="R114" i="22"/>
  <c r="AB160" i="22"/>
  <c r="AI165" i="22"/>
  <c r="AI153" i="22"/>
  <c r="AI145" i="22"/>
  <c r="AI89" i="22"/>
  <c r="AI58" i="22"/>
  <c r="AI50" i="22"/>
  <c r="AI66" i="22"/>
  <c r="AI34" i="22"/>
  <c r="Y168" i="22"/>
  <c r="W168" i="22"/>
  <c r="U168" i="22"/>
  <c r="Y172" i="22"/>
  <c r="W172" i="22"/>
  <c r="U172" i="22"/>
  <c r="P172" i="22" s="1"/>
  <c r="Y171" i="22"/>
  <c r="W171" i="22"/>
  <c r="U171" i="22"/>
  <c r="P171" i="22" s="1"/>
  <c r="Y170" i="22"/>
  <c r="W170" i="22"/>
  <c r="U170" i="22"/>
  <c r="P170" i="22" s="1"/>
  <c r="Y126" i="22"/>
  <c r="W126" i="22"/>
  <c r="U126" i="22"/>
  <c r="P126" i="22" s="1"/>
  <c r="Y125" i="22"/>
  <c r="W125" i="22"/>
  <c r="U125" i="22"/>
  <c r="P125" i="22" s="1"/>
  <c r="Y124" i="22"/>
  <c r="W124" i="22"/>
  <c r="U124" i="22"/>
  <c r="P124" i="22" s="1"/>
  <c r="Y157" i="22"/>
  <c r="W157" i="22"/>
  <c r="U157" i="22"/>
  <c r="P157" i="22" s="1"/>
  <c r="Y151" i="22"/>
  <c r="W151" i="22"/>
  <c r="U151" i="22"/>
  <c r="P151" i="22" s="1"/>
  <c r="Y150" i="22"/>
  <c r="W150" i="22"/>
  <c r="U150" i="22"/>
  <c r="P150" i="22" s="1"/>
  <c r="Y149" i="22"/>
  <c r="W149" i="22"/>
  <c r="U149" i="22"/>
  <c r="P149" i="22" s="1"/>
  <c r="Y143" i="22"/>
  <c r="W143" i="22"/>
  <c r="U143" i="22"/>
  <c r="P143" i="22" s="1"/>
  <c r="Y142" i="22"/>
  <c r="W142" i="22"/>
  <c r="U142" i="22"/>
  <c r="P142" i="22" s="1"/>
  <c r="Y141" i="22"/>
  <c r="W141" i="22"/>
  <c r="U141" i="22"/>
  <c r="P141" i="22" s="1"/>
  <c r="Y87" i="22"/>
  <c r="W87" i="22"/>
  <c r="U87" i="22"/>
  <c r="P87" i="22" s="1"/>
  <c r="Y86" i="22"/>
  <c r="W86" i="22"/>
  <c r="U86" i="22"/>
  <c r="P86" i="22" s="1"/>
  <c r="Y85" i="22"/>
  <c r="W85" i="22"/>
  <c r="U85" i="22"/>
  <c r="P85" i="22" s="1"/>
  <c r="Y79" i="22"/>
  <c r="W79" i="22"/>
  <c r="U79" i="22"/>
  <c r="P79" i="22" s="1"/>
  <c r="E83" i="22"/>
  <c r="U83" i="22"/>
  <c r="W83" i="22"/>
  <c r="Y83" i="22"/>
  <c r="Y72" i="22"/>
  <c r="W72" i="22"/>
  <c r="U72" i="22"/>
  <c r="P72" i="22" s="1"/>
  <c r="Y71" i="22"/>
  <c r="W71" i="22"/>
  <c r="U71" i="22"/>
  <c r="P71" i="22" s="1"/>
  <c r="E68" i="22"/>
  <c r="U68" i="22"/>
  <c r="U73" i="22" s="1"/>
  <c r="P73" i="22" s="1"/>
  <c r="P75" i="22" s="1"/>
  <c r="W68" i="22"/>
  <c r="W73" i="22" s="1"/>
  <c r="Y68" i="22"/>
  <c r="Y73" i="22" s="1"/>
  <c r="Q416" i="29" l="1"/>
  <c r="V416" i="29" s="1"/>
  <c r="Q408" i="29"/>
  <c r="V408" i="29" s="1"/>
  <c r="Q410" i="29"/>
  <c r="V410" i="29" s="1"/>
  <c r="Q414" i="29"/>
  <c r="V414" i="29" s="1"/>
  <c r="Q415" i="29"/>
  <c r="V415" i="29" s="1"/>
  <c r="Q413" i="29"/>
  <c r="V413" i="29" s="1"/>
  <c r="Q412" i="29"/>
  <c r="V412" i="29" s="1"/>
  <c r="Q407" i="29"/>
  <c r="V407" i="29" s="1"/>
  <c r="Q409" i="29"/>
  <c r="V409" i="29" s="1"/>
  <c r="Q411" i="29"/>
  <c r="V411" i="29" s="1"/>
  <c r="W174" i="22"/>
  <c r="Y174" i="22"/>
  <c r="P168" i="22"/>
  <c r="U174" i="22"/>
  <c r="P174" i="22" s="1"/>
  <c r="W106" i="22"/>
  <c r="AB106" i="22" s="1"/>
  <c r="R121" i="22"/>
  <c r="W121" i="22" s="1"/>
  <c r="R180" i="22"/>
  <c r="AA138" i="22"/>
  <c r="W114" i="22"/>
  <c r="U114" i="22"/>
  <c r="R73" i="22"/>
  <c r="R75" i="22" s="1"/>
  <c r="P83" i="22"/>
  <c r="P68" i="22"/>
  <c r="R125" i="22"/>
  <c r="R170" i="22"/>
  <c r="R171" i="22"/>
  <c r="R172" i="22"/>
  <c r="R124" i="22"/>
  <c r="R126" i="22"/>
  <c r="R86" i="22"/>
  <c r="R168" i="22"/>
  <c r="R151" i="22"/>
  <c r="R157" i="22"/>
  <c r="R150" i="22"/>
  <c r="R79" i="22"/>
  <c r="R149" i="22"/>
  <c r="R141" i="22"/>
  <c r="R71" i="22"/>
  <c r="R85" i="22"/>
  <c r="R87" i="22"/>
  <c r="R83" i="22"/>
  <c r="R142" i="22"/>
  <c r="R143" i="22"/>
  <c r="R72" i="22"/>
  <c r="R68" i="22"/>
  <c r="Q417" i="29" l="1"/>
  <c r="V417" i="29"/>
  <c r="V421" i="29" s="1"/>
  <c r="U121" i="22"/>
  <c r="AA121" i="22" s="1"/>
  <c r="AA106" i="22"/>
  <c r="R174" i="22"/>
  <c r="AC128" i="22" s="1"/>
  <c r="AE128" i="22" s="1"/>
  <c r="AG128" i="22" s="1"/>
  <c r="AI128" i="22" s="1"/>
  <c r="W180" i="22"/>
  <c r="U180" i="22"/>
  <c r="AA114" i="22"/>
  <c r="U75" i="22"/>
  <c r="W75" i="22"/>
  <c r="Y56" i="22"/>
  <c r="W56" i="22"/>
  <c r="U56" i="22"/>
  <c r="P56" i="22" s="1"/>
  <c r="Y55" i="22"/>
  <c r="W55" i="22"/>
  <c r="U55" i="22"/>
  <c r="P55" i="22" s="1"/>
  <c r="Y48" i="22"/>
  <c r="W48" i="22"/>
  <c r="U48" i="22"/>
  <c r="P48" i="22" s="1"/>
  <c r="Y47" i="22"/>
  <c r="W47" i="22"/>
  <c r="U47" i="22"/>
  <c r="P47" i="22" s="1"/>
  <c r="Y64" i="22"/>
  <c r="W64" i="22"/>
  <c r="U64" i="22"/>
  <c r="P64" i="22" s="1"/>
  <c r="Y63" i="22"/>
  <c r="W63" i="22"/>
  <c r="U63" i="22"/>
  <c r="P63" i="22" s="1"/>
  <c r="AA180" i="22" l="1"/>
  <c r="AA75" i="22"/>
  <c r="AB75" i="22"/>
  <c r="R55" i="22"/>
  <c r="R47" i="22"/>
  <c r="R48" i="22"/>
  <c r="R63" i="22"/>
  <c r="R64" i="22"/>
  <c r="R56" i="22"/>
  <c r="Y31" i="22"/>
  <c r="W31" i="22"/>
  <c r="U31" i="22"/>
  <c r="P31" i="22" s="1"/>
  <c r="Y32" i="22"/>
  <c r="W32" i="22"/>
  <c r="U32" i="22"/>
  <c r="P32" i="22" s="1"/>
  <c r="Y25" i="22"/>
  <c r="W25" i="22"/>
  <c r="U25" i="22"/>
  <c r="P25" i="22" s="1"/>
  <c r="Y24" i="22"/>
  <c r="W24" i="22"/>
  <c r="U24" i="22"/>
  <c r="P24" i="22" s="1"/>
  <c r="Y17" i="22"/>
  <c r="W17" i="22"/>
  <c r="U17" i="22"/>
  <c r="P17" i="22" s="1"/>
  <c r="Y9" i="22"/>
  <c r="W9" i="22"/>
  <c r="U9" i="22"/>
  <c r="P9" i="22" s="1"/>
  <c r="Y8" i="22"/>
  <c r="W8" i="22"/>
  <c r="U8" i="22"/>
  <c r="P8" i="22" s="1"/>
  <c r="R31" i="22" l="1"/>
  <c r="R17" i="22"/>
  <c r="R24" i="22"/>
  <c r="R25" i="22"/>
  <c r="R32" i="22"/>
  <c r="R8" i="22"/>
  <c r="R9" i="22"/>
  <c r="Y156" i="22" l="1"/>
  <c r="W156" i="22"/>
  <c r="U156" i="22"/>
  <c r="P156" i="22" s="1"/>
  <c r="Y155" i="22"/>
  <c r="Y158" i="22" s="1"/>
  <c r="W155" i="22"/>
  <c r="W158" i="22" s="1"/>
  <c r="U155" i="22"/>
  <c r="U158" i="22" s="1"/>
  <c r="P158" i="22" s="1"/>
  <c r="P160" i="22" s="1"/>
  <c r="E155" i="22"/>
  <c r="Y148" i="22"/>
  <c r="W148" i="22"/>
  <c r="U148" i="22"/>
  <c r="P148" i="22" s="1"/>
  <c r="Y147" i="22"/>
  <c r="Y152" i="22" s="1"/>
  <c r="W147" i="22"/>
  <c r="W152" i="22" s="1"/>
  <c r="U147" i="22"/>
  <c r="U152" i="22" s="1"/>
  <c r="P152" i="22" s="1"/>
  <c r="P154" i="22" s="1"/>
  <c r="E147" i="22"/>
  <c r="Y5" i="22"/>
  <c r="Y14" i="22"/>
  <c r="W14" i="22"/>
  <c r="U14" i="22"/>
  <c r="P14" i="22" s="1"/>
  <c r="R152" i="22" l="1"/>
  <c r="R154" i="22" s="1"/>
  <c r="U154" i="22" s="1"/>
  <c r="R158" i="22"/>
  <c r="R160" i="22" s="1"/>
  <c r="P155" i="22"/>
  <c r="P147" i="22"/>
  <c r="R14" i="22"/>
  <c r="R147" i="22"/>
  <c r="R156" i="22"/>
  <c r="R155" i="22"/>
  <c r="R148" i="22"/>
  <c r="W154" i="22" l="1"/>
  <c r="AB146" i="22" s="1"/>
  <c r="W160" i="22"/>
  <c r="U160" i="22"/>
  <c r="Y62" i="22"/>
  <c r="W62" i="22"/>
  <c r="U62" i="22"/>
  <c r="P62" i="22" s="1"/>
  <c r="AA154" i="22" l="1"/>
  <c r="AB154" i="22"/>
  <c r="AA160" i="22"/>
  <c r="R62" i="22"/>
  <c r="Y61" i="22"/>
  <c r="W61" i="22"/>
  <c r="U61" i="22"/>
  <c r="P61" i="22" s="1"/>
  <c r="R61" i="22" l="1"/>
  <c r="Y167" i="22"/>
  <c r="Y173" i="22" s="1"/>
  <c r="W167" i="22"/>
  <c r="W173" i="22" s="1"/>
  <c r="U167" i="22"/>
  <c r="U173" i="22" s="1"/>
  <c r="P173" i="22" s="1"/>
  <c r="P175" i="22" s="1"/>
  <c r="E167" i="22"/>
  <c r="Y123" i="22"/>
  <c r="W123" i="22"/>
  <c r="U123" i="22"/>
  <c r="P123" i="22" s="1"/>
  <c r="Y122" i="22"/>
  <c r="Y127" i="22" s="1"/>
  <c r="W122" i="22"/>
  <c r="W127" i="22" s="1"/>
  <c r="U122" i="22"/>
  <c r="U127" i="22" s="1"/>
  <c r="P127" i="22" s="1"/>
  <c r="P129" i="22" s="1"/>
  <c r="E122" i="22"/>
  <c r="Y140" i="22"/>
  <c r="W140" i="22"/>
  <c r="U140" i="22"/>
  <c r="P140" i="22" s="1"/>
  <c r="Y139" i="22"/>
  <c r="Y144" i="22" s="1"/>
  <c r="W139" i="22"/>
  <c r="W144" i="22" s="1"/>
  <c r="U139" i="22"/>
  <c r="U144" i="22" s="1"/>
  <c r="P144" i="22" s="1"/>
  <c r="P146" i="22" s="1"/>
  <c r="E139" i="22"/>
  <c r="Y84" i="22"/>
  <c r="Y88" i="22" s="1"/>
  <c r="W84" i="22"/>
  <c r="W88" i="22" s="1"/>
  <c r="U84" i="22"/>
  <c r="Y78" i="22"/>
  <c r="W78" i="22"/>
  <c r="U78" i="22"/>
  <c r="P78" i="22" s="1"/>
  <c r="Y77" i="22"/>
  <c r="W77" i="22"/>
  <c r="U77" i="22"/>
  <c r="P77" i="22" s="1"/>
  <c r="Y76" i="22"/>
  <c r="Y80" i="22" s="1"/>
  <c r="W76" i="22"/>
  <c r="W80" i="22" s="1"/>
  <c r="U76" i="22"/>
  <c r="U80" i="22" s="1"/>
  <c r="P80" i="22" s="1"/>
  <c r="P82" i="22" s="1"/>
  <c r="E76" i="22"/>
  <c r="Y70" i="22"/>
  <c r="W70" i="22"/>
  <c r="U70" i="22"/>
  <c r="P70" i="22" s="1"/>
  <c r="Y69" i="22"/>
  <c r="W69" i="22"/>
  <c r="U69" i="22"/>
  <c r="P69" i="22" s="1"/>
  <c r="Y54" i="22"/>
  <c r="W54" i="22"/>
  <c r="U54" i="22"/>
  <c r="P54" i="22" s="1"/>
  <c r="R53" i="22"/>
  <c r="P53" i="22"/>
  <c r="Y52" i="22"/>
  <c r="Y57" i="22" s="1"/>
  <c r="W52" i="22"/>
  <c r="W57" i="22" s="1"/>
  <c r="U52" i="22"/>
  <c r="U57" i="22" s="1"/>
  <c r="P57" i="22" s="1"/>
  <c r="P59" i="22" s="1"/>
  <c r="E52" i="22"/>
  <c r="Y46" i="22"/>
  <c r="W46" i="22"/>
  <c r="U46" i="22"/>
  <c r="P46" i="22" s="1"/>
  <c r="Y45" i="22"/>
  <c r="W45" i="22"/>
  <c r="U45" i="22"/>
  <c r="P45" i="22" s="1"/>
  <c r="Y44" i="22"/>
  <c r="W44" i="22"/>
  <c r="U44" i="22"/>
  <c r="E44" i="22"/>
  <c r="Y40" i="22"/>
  <c r="W40" i="22"/>
  <c r="U40" i="22"/>
  <c r="P40" i="22" s="1"/>
  <c r="Y39" i="22"/>
  <c r="W39" i="22"/>
  <c r="U39" i="22"/>
  <c r="P39" i="22" s="1"/>
  <c r="Y38" i="22"/>
  <c r="W38" i="22"/>
  <c r="U38" i="22"/>
  <c r="P38" i="22" s="1"/>
  <c r="Y37" i="22"/>
  <c r="W37" i="22"/>
  <c r="U37" i="22"/>
  <c r="P37" i="22" s="1"/>
  <c r="Y36" i="22"/>
  <c r="W36" i="22"/>
  <c r="U36" i="22"/>
  <c r="E36" i="22"/>
  <c r="Y60" i="22"/>
  <c r="Y65" i="22" s="1"/>
  <c r="W60" i="22"/>
  <c r="W65" i="22" s="1"/>
  <c r="U60" i="22"/>
  <c r="U65" i="22" s="1"/>
  <c r="P65" i="22" s="1"/>
  <c r="P67" i="22" s="1"/>
  <c r="E60" i="22"/>
  <c r="Y30" i="22"/>
  <c r="W30" i="22"/>
  <c r="U30" i="22"/>
  <c r="P30" i="22" s="1"/>
  <c r="Y29" i="22"/>
  <c r="Y33" i="22" s="1"/>
  <c r="W29" i="22"/>
  <c r="W33" i="22" s="1"/>
  <c r="U29" i="22"/>
  <c r="U33" i="22" s="1"/>
  <c r="P33" i="22" s="1"/>
  <c r="P35" i="22" s="1"/>
  <c r="E29" i="22"/>
  <c r="Y23" i="22"/>
  <c r="W23" i="22"/>
  <c r="U23" i="22"/>
  <c r="P23" i="22" s="1"/>
  <c r="Y22" i="22"/>
  <c r="W22" i="22"/>
  <c r="U22" i="22"/>
  <c r="P22" i="22" s="1"/>
  <c r="Y21" i="22"/>
  <c r="Y26" i="22" s="1"/>
  <c r="W21" i="22"/>
  <c r="W26" i="22" s="1"/>
  <c r="U21" i="22"/>
  <c r="U26" i="22" s="1"/>
  <c r="P26" i="22" s="1"/>
  <c r="P28" i="22" s="1"/>
  <c r="E21" i="22"/>
  <c r="Y16" i="22"/>
  <c r="W16" i="22"/>
  <c r="U16" i="22"/>
  <c r="P16" i="22" s="1"/>
  <c r="Y15" i="22"/>
  <c r="W15" i="22"/>
  <c r="U15" i="22"/>
  <c r="P15" i="22" s="1"/>
  <c r="Y13" i="22"/>
  <c r="W13" i="22"/>
  <c r="U13" i="22"/>
  <c r="E13" i="22"/>
  <c r="Y7" i="22"/>
  <c r="Y10" i="22" s="1"/>
  <c r="W7" i="22"/>
  <c r="U7" i="22"/>
  <c r="P7" i="22" s="1"/>
  <c r="Y6" i="22"/>
  <c r="Y11" i="22" s="1"/>
  <c r="W6" i="22"/>
  <c r="W11" i="22" s="1"/>
  <c r="U6" i="22"/>
  <c r="W5" i="22"/>
  <c r="U5" i="22"/>
  <c r="U10" i="22" s="1"/>
  <c r="E5" i="22"/>
  <c r="R88" i="22" l="1"/>
  <c r="R90" i="22" s="1"/>
  <c r="W90" i="22" s="1"/>
  <c r="R11" i="22"/>
  <c r="W10" i="22"/>
  <c r="R10" i="22" s="1"/>
  <c r="P6" i="22"/>
  <c r="U11" i="22"/>
  <c r="P11" i="22" s="1"/>
  <c r="P84" i="22"/>
  <c r="U88" i="22"/>
  <c r="P88" i="22" s="1"/>
  <c r="P90" i="22" s="1"/>
  <c r="U90" i="22" s="1"/>
  <c r="U41" i="22"/>
  <c r="P41" i="22" s="1"/>
  <c r="P43" i="22" s="1"/>
  <c r="U49" i="22"/>
  <c r="P49" i="22" s="1"/>
  <c r="P51" i="22" s="1"/>
  <c r="W41" i="22"/>
  <c r="W49" i="22"/>
  <c r="P10" i="22"/>
  <c r="Y18" i="22"/>
  <c r="R144" i="22"/>
  <c r="R146" i="22" s="1"/>
  <c r="W146" i="22" s="1"/>
  <c r="U18" i="22"/>
  <c r="P18" i="22" s="1"/>
  <c r="P20" i="22" s="1"/>
  <c r="W18" i="22"/>
  <c r="Y41" i="22"/>
  <c r="Y49" i="22"/>
  <c r="R33" i="22"/>
  <c r="R35" i="22" s="1"/>
  <c r="R57" i="22"/>
  <c r="R59" i="22" s="1"/>
  <c r="R173" i="22"/>
  <c r="R175" i="22" s="1"/>
  <c r="R127" i="22"/>
  <c r="R129" i="22" s="1"/>
  <c r="R26" i="22"/>
  <c r="R28" i="22" s="1"/>
  <c r="R65" i="22"/>
  <c r="R67" i="22" s="1"/>
  <c r="R80" i="22"/>
  <c r="R82" i="22" s="1"/>
  <c r="P167" i="22"/>
  <c r="P122" i="22"/>
  <c r="P76" i="22"/>
  <c r="P139" i="22"/>
  <c r="P52" i="22"/>
  <c r="P60" i="22"/>
  <c r="P21" i="22"/>
  <c r="R23" i="22"/>
  <c r="R40" i="22"/>
  <c r="P29" i="22"/>
  <c r="R15" i="22"/>
  <c r="R52" i="22"/>
  <c r="R70" i="22"/>
  <c r="R140" i="22"/>
  <c r="R167" i="22"/>
  <c r="R5" i="22"/>
  <c r="P36" i="22"/>
  <c r="P44" i="22"/>
  <c r="R36" i="22"/>
  <c r="P5" i="22"/>
  <c r="P13" i="22"/>
  <c r="R6" i="22"/>
  <c r="R16" i="22"/>
  <c r="R29" i="22"/>
  <c r="R37" i="22"/>
  <c r="R44" i="22"/>
  <c r="R13" i="22"/>
  <c r="R76" i="22"/>
  <c r="R84" i="22"/>
  <c r="R122" i="22"/>
  <c r="R22" i="22"/>
  <c r="R60" i="22"/>
  <c r="R39" i="22"/>
  <c r="R46" i="22"/>
  <c r="R69" i="22"/>
  <c r="R78" i="22"/>
  <c r="R139" i="22"/>
  <c r="R7" i="22"/>
  <c r="R21" i="22"/>
  <c r="R30" i="22"/>
  <c r="R38" i="22"/>
  <c r="R45" i="22"/>
  <c r="R54" i="22"/>
  <c r="R77" i="22"/>
  <c r="R123" i="22"/>
  <c r="AC11" i="22" l="1"/>
  <c r="AE11" i="22" s="1"/>
  <c r="AG11" i="22" s="1"/>
  <c r="AI11" i="22" s="1"/>
  <c r="R12" i="22" s="1"/>
  <c r="AB90" i="22"/>
  <c r="AA90" i="22"/>
  <c r="R18" i="22"/>
  <c r="R20" i="22" s="1"/>
  <c r="U20" i="22" s="1"/>
  <c r="R41" i="22"/>
  <c r="R43" i="22" s="1"/>
  <c r="R49" i="22"/>
  <c r="R51" i="22" s="1"/>
  <c r="U51" i="22" s="1"/>
  <c r="U146" i="22"/>
  <c r="AA146" i="22" s="1"/>
  <c r="U82" i="22"/>
  <c r="W82" i="22"/>
  <c r="W28" i="22"/>
  <c r="U28" i="22"/>
  <c r="W175" i="22"/>
  <c r="U175" i="22"/>
  <c r="U129" i="22"/>
  <c r="W129" i="22"/>
  <c r="U59" i="22"/>
  <c r="W59" i="22"/>
  <c r="U35" i="22"/>
  <c r="W35" i="22"/>
  <c r="U67" i="22"/>
  <c r="W67" i="22"/>
  <c r="P12" i="22" l="1"/>
  <c r="U12" i="22" s="1"/>
  <c r="W12" i="22"/>
  <c r="W51" i="22"/>
  <c r="AA51" i="22" s="1"/>
  <c r="W43" i="22"/>
  <c r="U43" i="22"/>
  <c r="W20" i="22"/>
  <c r="AA20" i="22" s="1"/>
  <c r="AB114" i="22"/>
  <c r="AB129" i="22"/>
  <c r="AA175" i="22"/>
  <c r="AB67" i="22"/>
  <c r="AA67" i="22"/>
  <c r="AB59" i="22"/>
  <c r="AA59" i="22"/>
  <c r="AA82" i="22"/>
  <c r="AB82" i="22"/>
  <c r="AB28" i="22"/>
  <c r="AA28" i="22"/>
  <c r="AB35" i="22"/>
  <c r="AA35" i="22"/>
  <c r="AB166" i="22"/>
  <c r="AA129" i="22"/>
  <c r="AA43" i="22" l="1"/>
  <c r="Q189" i="22" s="1"/>
  <c r="V189" i="22" s="1"/>
  <c r="AB12" i="22"/>
  <c r="AA12" i="22"/>
  <c r="AB51" i="22"/>
  <c r="AB20" i="22"/>
  <c r="AB43" i="22"/>
  <c r="Q188" i="22"/>
  <c r="V188" i="22" s="1"/>
  <c r="Q183" i="22" l="1"/>
  <c r="V183" i="22" s="1"/>
  <c r="Q193" i="22"/>
  <c r="V193" i="22" s="1"/>
  <c r="Q186" i="22"/>
  <c r="V186" i="22" s="1"/>
  <c r="Q192" i="22"/>
  <c r="V192" i="22" s="1"/>
  <c r="Q184" i="22"/>
  <c r="V184" i="22" s="1"/>
  <c r="Q190" i="22"/>
  <c r="V190" i="22" s="1"/>
  <c r="Q187" i="22"/>
  <c r="V187" i="22" s="1"/>
  <c r="Q185" i="22"/>
  <c r="V185" i="22" s="1"/>
  <c r="Q191" i="22"/>
  <c r="V191" i="22" s="1"/>
  <c r="Q194" i="22" l="1"/>
  <c r="V194" i="22"/>
  <c r="V198" i="22" s="1"/>
</calcChain>
</file>

<file path=xl/sharedStrings.xml><?xml version="1.0" encoding="utf-8"?>
<sst xmlns="http://schemas.openxmlformats.org/spreadsheetml/2006/main" count="4424" uniqueCount="209">
  <si>
    <t>氏名</t>
    <rPh sb="0" eb="2">
      <t>シメイ</t>
    </rPh>
    <phoneticPr fontId="2"/>
  </si>
  <si>
    <t>職種</t>
    <rPh sb="0" eb="2">
      <t>ショクシュ</t>
    </rPh>
    <phoneticPr fontId="2"/>
  </si>
  <si>
    <t>常勤/非常勤</t>
    <rPh sb="0" eb="2">
      <t>ジョウキン</t>
    </rPh>
    <rPh sb="3" eb="6">
      <t>ヒジョウキン</t>
    </rPh>
    <phoneticPr fontId="2"/>
  </si>
  <si>
    <t>施設長</t>
    <rPh sb="0" eb="2">
      <t>シセツ</t>
    </rPh>
    <rPh sb="2" eb="3">
      <t>チョウ</t>
    </rPh>
    <phoneticPr fontId="2"/>
  </si>
  <si>
    <t>雇用形態</t>
    <rPh sb="0" eb="2">
      <t>コヨウ</t>
    </rPh>
    <rPh sb="2" eb="4">
      <t>ケイタイ</t>
    </rPh>
    <phoneticPr fontId="2"/>
  </si>
  <si>
    <t>常勤</t>
    <rPh sb="0" eb="2">
      <t>ジョウキン</t>
    </rPh>
    <phoneticPr fontId="2"/>
  </si>
  <si>
    <t>現在</t>
    <rPh sb="0" eb="2">
      <t>ゲンザイ</t>
    </rPh>
    <phoneticPr fontId="2"/>
  </si>
  <si>
    <t>経験年数</t>
    <rPh sb="0" eb="2">
      <t>ケイケン</t>
    </rPh>
    <rPh sb="2" eb="4">
      <t>ネンスウ</t>
    </rPh>
    <phoneticPr fontId="2"/>
  </si>
  <si>
    <t>年</t>
  </si>
  <si>
    <t>月</t>
  </si>
  <si>
    <t>日</t>
  </si>
  <si>
    <t>正規</t>
    <rPh sb="0" eb="2">
      <t>セイキ</t>
    </rPh>
    <phoneticPr fontId="2"/>
  </si>
  <si>
    <t>職歴</t>
    <rPh sb="0" eb="2">
      <t>ショクレキ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</si>
  <si>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</si>
  <si>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</si>
  <si>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○</t>
    <phoneticPr fontId="2"/>
  </si>
  <si>
    <t>経歴</t>
    <rPh sb="0" eb="2">
      <t>ケイレキ</t>
    </rPh>
    <phoneticPr fontId="2"/>
  </si>
  <si>
    <t>対象</t>
    <rPh sb="0" eb="2">
      <t>タイショウ</t>
    </rPh>
    <phoneticPr fontId="2"/>
  </si>
  <si>
    <t>施設（職業）名</t>
    <rPh sb="0" eb="2">
      <t>シセツ</t>
    </rPh>
    <rPh sb="3" eb="5">
      <t>ショクギョウ</t>
    </rPh>
    <rPh sb="6" eb="7">
      <t>メイ</t>
    </rPh>
    <phoneticPr fontId="2"/>
  </si>
  <si>
    <t>年令</t>
    <rPh sb="0" eb="2">
      <t>ネンレイ</t>
    </rPh>
    <phoneticPr fontId="2"/>
  </si>
  <si>
    <t>計算</t>
    <rPh sb="0" eb="2">
      <t>ケイサン</t>
    </rPh>
    <phoneticPr fontId="2"/>
  </si>
  <si>
    <t>生年月日</t>
    <rPh sb="0" eb="2">
      <t>セイネン</t>
    </rPh>
    <rPh sb="2" eb="4">
      <t>ガッピ</t>
    </rPh>
    <phoneticPr fontId="2"/>
  </si>
  <si>
    <t>人</t>
    <rPh sb="0" eb="1">
      <t>ニン</t>
    </rPh>
    <phoneticPr fontId="2"/>
  </si>
  <si>
    <t>～</t>
  </si>
  <si>
    <t>（育児休業）</t>
    <rPh sb="1" eb="3">
      <t>イクジ</t>
    </rPh>
    <rPh sb="3" eb="5">
      <t>キュウギョウ</t>
    </rPh>
    <phoneticPr fontId="2"/>
  </si>
  <si>
    <t>嘱託</t>
    <rPh sb="0" eb="2">
      <t>ショクタク</t>
    </rPh>
    <phoneticPr fontId="2"/>
  </si>
  <si>
    <t>上記のとおり相違ないと認めます。</t>
    <rPh sb="0" eb="2">
      <t>ジョウキ</t>
    </rPh>
    <rPh sb="6" eb="8">
      <t>ソウイ</t>
    </rPh>
    <rPh sb="11" eb="12">
      <t>ミト</t>
    </rPh>
    <phoneticPr fontId="2"/>
  </si>
  <si>
    <t>施設名</t>
    <rPh sb="0" eb="2">
      <t>シセツ</t>
    </rPh>
    <rPh sb="2" eb="3">
      <t>メイ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</si>
  <si>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</si>
  <si>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パート</t>
    <phoneticPr fontId="2"/>
  </si>
  <si>
    <t>～</t>
    <phoneticPr fontId="2"/>
  </si>
  <si>
    <t>経験年数詳細</t>
    <rPh sb="0" eb="2">
      <t>ケイケン</t>
    </rPh>
    <rPh sb="2" eb="4">
      <t>ネンスウ</t>
    </rPh>
    <rPh sb="4" eb="6">
      <t>ショウサイ</t>
    </rPh>
    <phoneticPr fontId="2"/>
  </si>
  <si>
    <t>対象人数</t>
    <rPh sb="0" eb="2">
      <t>タイショウ</t>
    </rPh>
    <rPh sb="2" eb="4">
      <t>ニンズウ</t>
    </rPh>
    <phoneticPr fontId="2"/>
  </si>
  <si>
    <t>ランク</t>
    <phoneticPr fontId="2"/>
  </si>
  <si>
    <t>Ｅ</t>
    <phoneticPr fontId="2"/>
  </si>
  <si>
    <t>Ｆ</t>
    <phoneticPr fontId="2"/>
  </si>
  <si>
    <t>Ｇ</t>
    <phoneticPr fontId="2"/>
  </si>
  <si>
    <t>Ｄ</t>
    <phoneticPr fontId="2"/>
  </si>
  <si>
    <t>Ｈ</t>
    <phoneticPr fontId="2"/>
  </si>
  <si>
    <t>Ｉ</t>
    <phoneticPr fontId="2"/>
  </si>
  <si>
    <t>Ｊ</t>
    <phoneticPr fontId="2"/>
  </si>
  <si>
    <t>Ｂ</t>
    <phoneticPr fontId="2"/>
  </si>
  <si>
    <t>Ｋ</t>
    <phoneticPr fontId="2"/>
  </si>
  <si>
    <t>Ａ</t>
    <phoneticPr fontId="2"/>
  </si>
  <si>
    <t>Ｃ</t>
    <phoneticPr fontId="2"/>
  </si>
  <si>
    <t>人</t>
    <rPh sb="0" eb="1">
      <t>ニン</t>
    </rPh>
    <phoneticPr fontId="2"/>
  </si>
  <si>
    <t>単</t>
    <rPh sb="0" eb="1">
      <t>タン</t>
    </rPh>
    <phoneticPr fontId="2"/>
  </si>
  <si>
    <t>価</t>
    <rPh sb="0" eb="1">
      <t>カ</t>
    </rPh>
    <phoneticPr fontId="2"/>
  </si>
  <si>
    <t>人</t>
    <rPh sb="0" eb="1">
      <t>ヒト</t>
    </rPh>
    <phoneticPr fontId="2"/>
  </si>
  <si>
    <t>数</t>
    <rPh sb="0" eb="1">
      <t>スウ</t>
    </rPh>
    <phoneticPr fontId="2"/>
  </si>
  <si>
    <t>今回補助額</t>
    <rPh sb="0" eb="2">
      <t>コンカイ</t>
    </rPh>
    <rPh sb="2" eb="4">
      <t>ホジョ</t>
    </rPh>
    <rPh sb="4" eb="5">
      <t>ガク</t>
    </rPh>
    <phoneticPr fontId="2"/>
  </si>
  <si>
    <t>現 施 設 計（〇）</t>
    <rPh sb="0" eb="1">
      <t>ゲン</t>
    </rPh>
    <rPh sb="2" eb="3">
      <t>シ</t>
    </rPh>
    <rPh sb="4" eb="5">
      <t>セツ</t>
    </rPh>
    <rPh sb="6" eb="7">
      <t>ケイ</t>
    </rPh>
    <phoneticPr fontId="2"/>
  </si>
  <si>
    <t>他 施 設 計（△）</t>
    <rPh sb="0" eb="1">
      <t>タ</t>
    </rPh>
    <rPh sb="2" eb="3">
      <t>シ</t>
    </rPh>
    <rPh sb="4" eb="5">
      <t>セツ</t>
    </rPh>
    <rPh sb="6" eb="7">
      <t>ケイ</t>
    </rPh>
    <phoneticPr fontId="2"/>
  </si>
  <si>
    <t>計（〇＋△×1/3）</t>
    <rPh sb="0" eb="1">
      <t>ケイ</t>
    </rPh>
    <phoneticPr fontId="2"/>
  </si>
  <si>
    <t>年</t>
    <rPh sb="0" eb="1">
      <t>ネン</t>
    </rPh>
    <phoneticPr fontId="2"/>
  </si>
  <si>
    <t>月</t>
    <phoneticPr fontId="2"/>
  </si>
  <si>
    <t>Ｅ</t>
  </si>
  <si>
    <t>Ｆ</t>
  </si>
  <si>
    <t>Ａ</t>
  </si>
  <si>
    <t>Ｂ</t>
  </si>
  <si>
    <t>Ｃ</t>
  </si>
  <si>
    <t>Ｄ</t>
  </si>
  <si>
    <t>Ｇ</t>
  </si>
  <si>
    <t>Ｈ</t>
  </si>
  <si>
    <t>Ｉ</t>
  </si>
  <si>
    <t>Ｊ</t>
  </si>
  <si>
    <t>Ｋ</t>
  </si>
  <si>
    <t>Ｋ</t>
    <phoneticPr fontId="2"/>
  </si>
  <si>
    <t>月</t>
    <rPh sb="0" eb="1">
      <t>ツキ</t>
    </rPh>
    <phoneticPr fontId="2"/>
  </si>
  <si>
    <t>月 ×1/3 ⇒</t>
    <rPh sb="0" eb="1">
      <t>ツキ</t>
    </rPh>
    <phoneticPr fontId="2"/>
  </si>
  <si>
    <t>月⇒</t>
    <rPh sb="0" eb="1">
      <t>ツキ</t>
    </rPh>
    <phoneticPr fontId="2"/>
  </si>
  <si>
    <t>年</t>
    <rPh sb="0" eb="1">
      <t>ネン</t>
    </rPh>
    <phoneticPr fontId="2"/>
  </si>
  <si>
    <t>△対象外</t>
    <rPh sb="1" eb="4">
      <t>タイショウガイ</t>
    </rPh>
    <phoneticPr fontId="2"/>
  </si>
  <si>
    <t>正規</t>
    <rPh sb="0" eb="2">
      <t>セイキ</t>
    </rPh>
    <phoneticPr fontId="2"/>
  </si>
  <si>
    <t>常勤</t>
    <rPh sb="0" eb="2">
      <t>ジョウキン</t>
    </rPh>
    <phoneticPr fontId="2"/>
  </si>
  <si>
    <t>（休職）</t>
    <phoneticPr fontId="2"/>
  </si>
  <si>
    <t>(本田氏分)</t>
    <rPh sb="1" eb="5">
      <t>ホンダシブン</t>
    </rPh>
    <phoneticPr fontId="2"/>
  </si>
  <si>
    <t>○○○（法人＆施設名）</t>
    <rPh sb="4" eb="6">
      <t>ホウジン</t>
    </rPh>
    <rPh sb="7" eb="10">
      <t>シセツメイ</t>
    </rPh>
    <phoneticPr fontId="2"/>
  </si>
  <si>
    <t>社会福祉法人　●●●</t>
    <rPh sb="0" eb="2">
      <t>シャカイ</t>
    </rPh>
    <rPh sb="2" eb="4">
      <t>フクシ</t>
    </rPh>
    <rPh sb="4" eb="6">
      <t>ホウジン</t>
    </rPh>
    <phoneticPr fontId="2"/>
  </si>
  <si>
    <t>　救護施設　○○○○○</t>
    <rPh sb="1" eb="3">
      <t>キュウゴ</t>
    </rPh>
    <rPh sb="3" eb="5">
      <t>シセツ</t>
    </rPh>
    <phoneticPr fontId="2"/>
  </si>
  <si>
    <t>XX　XX</t>
  </si>
  <si>
    <t>XX　XX</t>
    <phoneticPr fontId="2"/>
  </si>
  <si>
    <t>XX　XX</t>
    <phoneticPr fontId="2"/>
  </si>
  <si>
    <t>施設種別</t>
    <rPh sb="0" eb="2">
      <t>シセツ</t>
    </rPh>
    <rPh sb="2" eb="4">
      <t>シュベツ</t>
    </rPh>
    <phoneticPr fontId="2"/>
  </si>
  <si>
    <t>運営法人</t>
    <rPh sb="0" eb="4">
      <t>ウンエイホウジン</t>
    </rPh>
    <phoneticPr fontId="2"/>
  </si>
  <si>
    <t>現施設</t>
    <rPh sb="0" eb="3">
      <t>ゲンシセツ</t>
    </rPh>
    <phoneticPr fontId="2"/>
  </si>
  <si>
    <t>同一法人</t>
    <rPh sb="0" eb="4">
      <t>ドウイツホウジン</t>
    </rPh>
    <phoneticPr fontId="2"/>
  </si>
  <si>
    <t>他法人</t>
    <rPh sb="0" eb="1">
      <t>ホカ</t>
    </rPh>
    <rPh sb="1" eb="3">
      <t>ホウジン</t>
    </rPh>
    <phoneticPr fontId="2"/>
  </si>
  <si>
    <t>施設運営</t>
    <rPh sb="0" eb="2">
      <t>シセツ</t>
    </rPh>
    <rPh sb="2" eb="4">
      <t>ウンエイ</t>
    </rPh>
    <phoneticPr fontId="2"/>
  </si>
  <si>
    <t>①措置費支弁対象</t>
    <phoneticPr fontId="2"/>
  </si>
  <si>
    <t>②施設型給付費支給対象</t>
    <phoneticPr fontId="2"/>
  </si>
  <si>
    <t>③保育所運営費</t>
  </si>
  <si>
    <t>③保育所運営費</t>
    <phoneticPr fontId="2"/>
  </si>
  <si>
    <t>④児童家庭支援C運営補助</t>
  </si>
  <si>
    <t>④児童家庭支援C運営補助</t>
    <phoneticPr fontId="2"/>
  </si>
  <si>
    <t>⑤軽費老人ﾎｰﾑ事務費補助</t>
  </si>
  <si>
    <t>⑤軽費老人ﾎｰﾑ事務費補助</t>
    <phoneticPr fontId="2"/>
  </si>
  <si>
    <t>×</t>
    <phoneticPr fontId="2"/>
  </si>
  <si>
    <t>対象外人数</t>
    <rPh sb="0" eb="5">
      <t>タイショウガイニンズウ</t>
    </rPh>
    <phoneticPr fontId="2"/>
  </si>
  <si>
    <t>⑥児童福祉施設併設型児童館事業</t>
    <rPh sb="1" eb="5">
      <t>ジドウフクシ</t>
    </rPh>
    <rPh sb="5" eb="7">
      <t>シセツ</t>
    </rPh>
    <rPh sb="7" eb="9">
      <t>ヘイセツ</t>
    </rPh>
    <rPh sb="9" eb="10">
      <t>ガタ</t>
    </rPh>
    <rPh sb="10" eb="13">
      <t>ジドウカン</t>
    </rPh>
    <rPh sb="13" eb="15">
      <t>ジギョウ</t>
    </rPh>
    <phoneticPr fontId="2"/>
  </si>
  <si>
    <t>①措置費
支弁対象</t>
    <phoneticPr fontId="2"/>
  </si>
  <si>
    <t>②施設型給付費
支給対象</t>
    <phoneticPr fontId="2"/>
  </si>
  <si>
    <t>④児童家庭支援C
運営補助</t>
    <phoneticPr fontId="2"/>
  </si>
  <si>
    <t>⑤軽費老人ﾎｰﾑ
事務費補助</t>
    <phoneticPr fontId="2"/>
  </si>
  <si>
    <t>⑥児童福祉施設
併設型児童館事業</t>
    <rPh sb="11" eb="14">
      <t>ジドウカン</t>
    </rPh>
    <phoneticPr fontId="2"/>
  </si>
  <si>
    <t>（老）養護老人ホーム</t>
    <rPh sb="1" eb="2">
      <t>ロウ</t>
    </rPh>
    <rPh sb="3" eb="5">
      <t>ヨウゴ</t>
    </rPh>
    <rPh sb="5" eb="7">
      <t>ロウジン</t>
    </rPh>
    <phoneticPr fontId="2"/>
  </si>
  <si>
    <t>（保）救護施設</t>
    <rPh sb="1" eb="2">
      <t>ホ</t>
    </rPh>
    <rPh sb="3" eb="5">
      <t>キュウゴ</t>
    </rPh>
    <rPh sb="5" eb="7">
      <t>シセツ</t>
    </rPh>
    <phoneticPr fontId="2"/>
  </si>
  <si>
    <t>（保）更正施設</t>
    <rPh sb="3" eb="5">
      <t>コウセイ</t>
    </rPh>
    <rPh sb="5" eb="7">
      <t>シセツ</t>
    </rPh>
    <phoneticPr fontId="2"/>
  </si>
  <si>
    <t>（保）医療保護施設</t>
    <rPh sb="3" eb="7">
      <t>イリョウホゴ</t>
    </rPh>
    <rPh sb="7" eb="9">
      <t>シセツ</t>
    </rPh>
    <phoneticPr fontId="2"/>
  </si>
  <si>
    <t>（保）授産施設</t>
    <rPh sb="3" eb="7">
      <t>ジュサンシセツ</t>
    </rPh>
    <phoneticPr fontId="2"/>
  </si>
  <si>
    <t>（保）宿泊提供施設</t>
    <rPh sb="3" eb="9">
      <t>シュクハクテイキョウシセツ</t>
    </rPh>
    <phoneticPr fontId="2"/>
  </si>
  <si>
    <t>幼保連携型認定こども園</t>
    <rPh sb="0" eb="4">
      <t>ヨウホレンケイ</t>
    </rPh>
    <rPh sb="4" eb="5">
      <t>ガタ</t>
    </rPh>
    <rPh sb="5" eb="7">
      <t>ニンテイ</t>
    </rPh>
    <rPh sb="10" eb="11">
      <t>エン</t>
    </rPh>
    <phoneticPr fontId="2"/>
  </si>
  <si>
    <t>保育所型認定こども園</t>
    <rPh sb="0" eb="4">
      <t>ホイクショガタ</t>
    </rPh>
    <rPh sb="4" eb="6">
      <t>ニンテイ</t>
    </rPh>
    <rPh sb="9" eb="10">
      <t>エン</t>
    </rPh>
    <phoneticPr fontId="2"/>
  </si>
  <si>
    <t>地方裁量型認定こども園</t>
    <rPh sb="0" eb="5">
      <t>チホウサイリョウガタ</t>
    </rPh>
    <rPh sb="5" eb="7">
      <t>ニンテイ</t>
    </rPh>
    <rPh sb="10" eb="11">
      <t>エン</t>
    </rPh>
    <phoneticPr fontId="2"/>
  </si>
  <si>
    <t>幼稚園</t>
    <rPh sb="0" eb="3">
      <t>ヨウチエン</t>
    </rPh>
    <phoneticPr fontId="2"/>
  </si>
  <si>
    <t>保育所</t>
    <rPh sb="0" eb="2">
      <t>ホイク</t>
    </rPh>
    <rPh sb="2" eb="3">
      <t>ジョ</t>
    </rPh>
    <phoneticPr fontId="2"/>
  </si>
  <si>
    <t>軽費老人ホーム</t>
    <rPh sb="0" eb="4">
      <t>ケイヒロウジン</t>
    </rPh>
    <phoneticPr fontId="2"/>
  </si>
  <si>
    <t>（児）乳児院</t>
    <rPh sb="1" eb="2">
      <t>ジ</t>
    </rPh>
    <rPh sb="3" eb="6">
      <t>ニュウジイン</t>
    </rPh>
    <phoneticPr fontId="2"/>
  </si>
  <si>
    <t>（児）児童養護施設</t>
    <rPh sb="1" eb="2">
      <t>ジ</t>
    </rPh>
    <rPh sb="3" eb="9">
      <t>ジドウヨウゴシセツ</t>
    </rPh>
    <phoneticPr fontId="2"/>
  </si>
  <si>
    <t>（児）障害児入所施設</t>
    <rPh sb="1" eb="2">
      <t>ジ</t>
    </rPh>
    <rPh sb="3" eb="8">
      <t>ショウガイジニュウショ</t>
    </rPh>
    <rPh sb="8" eb="10">
      <t>シセツ</t>
    </rPh>
    <phoneticPr fontId="2"/>
  </si>
  <si>
    <t>（児）児童発達支援C等</t>
    <rPh sb="1" eb="2">
      <t>ジ</t>
    </rPh>
    <rPh sb="10" eb="11">
      <t>ナド</t>
    </rPh>
    <phoneticPr fontId="2"/>
  </si>
  <si>
    <t>（児）児童心理治療施設</t>
    <rPh sb="1" eb="2">
      <t>ジ</t>
    </rPh>
    <phoneticPr fontId="2"/>
  </si>
  <si>
    <t>（児）児童自立支援施設</t>
    <rPh sb="1" eb="2">
      <t>ジ</t>
    </rPh>
    <phoneticPr fontId="2"/>
  </si>
  <si>
    <t>（児）自立援助ホーム</t>
    <rPh sb="1" eb="2">
      <t>ジ</t>
    </rPh>
    <phoneticPr fontId="2"/>
  </si>
  <si>
    <t>（児）ファミリーホーム</t>
    <rPh sb="1" eb="2">
      <t>ジ</t>
    </rPh>
    <phoneticPr fontId="2"/>
  </si>
  <si>
    <t>（売）婦人保護施設</t>
    <rPh sb="1" eb="2">
      <t>ウ</t>
    </rPh>
    <rPh sb="3" eb="5">
      <t>フジン</t>
    </rPh>
    <rPh sb="5" eb="7">
      <t>ホゴ</t>
    </rPh>
    <rPh sb="7" eb="9">
      <t>シセツ</t>
    </rPh>
    <phoneticPr fontId="2"/>
  </si>
  <si>
    <t>その他上記に該当しない施設</t>
    <rPh sb="2" eb="3">
      <t>ホカ</t>
    </rPh>
    <rPh sb="3" eb="5">
      <t>ジョウキ</t>
    </rPh>
    <rPh sb="6" eb="8">
      <t>ガイトウ</t>
    </rPh>
    <rPh sb="11" eb="13">
      <t>シセツ</t>
    </rPh>
    <phoneticPr fontId="2"/>
  </si>
  <si>
    <t>保育所</t>
    <rPh sb="0" eb="3">
      <t>ホイクショ</t>
    </rPh>
    <phoneticPr fontId="2"/>
  </si>
  <si>
    <t>児童家庭支援センター</t>
    <rPh sb="0" eb="6">
      <t>ジドウカテイシエン</t>
    </rPh>
    <phoneticPr fontId="2"/>
  </si>
  <si>
    <t>児童福祉施設併設型児童館</t>
    <rPh sb="6" eb="8">
      <t>ヘイセツ</t>
    </rPh>
    <phoneticPr fontId="2"/>
  </si>
  <si>
    <t>　　救護施設 ・ 更生施設 ・ 医療保護施設 ・ 授産施設 ・ 宿所提供施設</t>
    <phoneticPr fontId="2"/>
  </si>
  <si>
    <t>◆売春防止法による婦人保護施設</t>
    <phoneticPr fontId="2"/>
  </si>
  <si>
    <t>　　婦人保護施設</t>
    <rPh sb="2" eb="8">
      <t>フジンホゴシセツ</t>
    </rPh>
    <phoneticPr fontId="2"/>
  </si>
  <si>
    <t>◆児童福祉法</t>
    <phoneticPr fontId="2"/>
  </si>
  <si>
    <t>◆生活保護法</t>
    <phoneticPr fontId="2"/>
  </si>
  <si>
    <t xml:space="preserve">　　乳児院 ・ 児童養護施設 ・ 障害児入所施設 ・ 児童発達支援センター </t>
    <phoneticPr fontId="2"/>
  </si>
  <si>
    <t>　　児童心理治療施設 ・ 児童自立支援施設 ・ 自立援助ホーム ・ ファミリーホーム</t>
    <rPh sb="2" eb="4">
      <t>ジドウ</t>
    </rPh>
    <rPh sb="4" eb="8">
      <t>シンリチリョウ</t>
    </rPh>
    <rPh sb="8" eb="10">
      <t>シセツ</t>
    </rPh>
    <rPh sb="13" eb="17">
      <t>ジドウジリツ</t>
    </rPh>
    <rPh sb="17" eb="19">
      <t>シエン</t>
    </rPh>
    <rPh sb="19" eb="21">
      <t>シセツ</t>
    </rPh>
    <rPh sb="24" eb="26">
      <t>ジリツ</t>
    </rPh>
    <rPh sb="26" eb="28">
      <t>エンジョ</t>
    </rPh>
    <phoneticPr fontId="2"/>
  </si>
  <si>
    <t>◆その他</t>
    <rPh sb="3" eb="4">
      <t>ホカ</t>
    </rPh>
    <phoneticPr fontId="2"/>
  </si>
  <si>
    <t>　　上記以外の措置費支弁対象施設　（例：平成15（2003）年４月以前の障害者支援施設 等）</t>
    <rPh sb="2" eb="4">
      <t>ジョウキ</t>
    </rPh>
    <rPh sb="4" eb="6">
      <t>イガイ</t>
    </rPh>
    <rPh sb="7" eb="9">
      <t>ソチ</t>
    </rPh>
    <rPh sb="9" eb="10">
      <t>ヒ</t>
    </rPh>
    <rPh sb="10" eb="12">
      <t>シベン</t>
    </rPh>
    <rPh sb="12" eb="14">
      <t>タイショウ</t>
    </rPh>
    <rPh sb="14" eb="16">
      <t>シセツ</t>
    </rPh>
    <rPh sb="18" eb="19">
      <t>レイ</t>
    </rPh>
    <rPh sb="20" eb="22">
      <t>ヘイセイ</t>
    </rPh>
    <rPh sb="30" eb="31">
      <t>ネン</t>
    </rPh>
    <rPh sb="32" eb="33">
      <t>ガツ</t>
    </rPh>
    <rPh sb="33" eb="35">
      <t>イゼン</t>
    </rPh>
    <rPh sb="36" eb="39">
      <t>ショウガイシャ</t>
    </rPh>
    <rPh sb="39" eb="41">
      <t>シエン</t>
    </rPh>
    <rPh sb="41" eb="43">
      <t>シセツ</t>
    </rPh>
    <rPh sb="44" eb="45">
      <t>ナド</t>
    </rPh>
    <phoneticPr fontId="2"/>
  </si>
  <si>
    <t>　・認定こども園（幼保連携型、保育所型、地方裁量型）
　・幼稚園
　・保育園</t>
    <rPh sb="2" eb="4">
      <t>ニンテイ</t>
    </rPh>
    <rPh sb="7" eb="8">
      <t>エン</t>
    </rPh>
    <rPh sb="9" eb="14">
      <t>ヨウホレンケイガタ</t>
    </rPh>
    <rPh sb="15" eb="18">
      <t>ホイクショ</t>
    </rPh>
    <rPh sb="18" eb="19">
      <t>ガタ</t>
    </rPh>
    <rPh sb="20" eb="25">
      <t>チホウサイリョウガタ</t>
    </rPh>
    <rPh sb="29" eb="32">
      <t>ヨウチエン</t>
    </rPh>
    <rPh sb="35" eb="38">
      <t>ホイクエン</t>
    </rPh>
    <phoneticPr fontId="2"/>
  </si>
  <si>
    <t>　・幼稚園（※ただし、施設型給付費支給対象施設を除く）
　・保育園（※ただし、施設型給付費支給対象施設を除く）</t>
    <rPh sb="11" eb="13">
      <t>シセツ</t>
    </rPh>
    <rPh sb="13" eb="14">
      <t>ガタ</t>
    </rPh>
    <rPh sb="14" eb="17">
      <t>キュウフヒ</t>
    </rPh>
    <rPh sb="17" eb="19">
      <t>シキュウ</t>
    </rPh>
    <rPh sb="19" eb="21">
      <t>タイショウ</t>
    </rPh>
    <rPh sb="21" eb="23">
      <t>シセツ</t>
    </rPh>
    <rPh sb="24" eb="25">
      <t>ノゾ</t>
    </rPh>
    <rPh sb="49" eb="51">
      <t>シセツ</t>
    </rPh>
    <phoneticPr fontId="2"/>
  </si>
  <si>
    <t>　・児童家庭支援センター</t>
    <rPh sb="2" eb="6">
      <t>ジドウカテイ</t>
    </rPh>
    <rPh sb="6" eb="8">
      <t>シエン</t>
    </rPh>
    <phoneticPr fontId="2"/>
  </si>
  <si>
    <t>【勤続年数算定対象施設】</t>
    <rPh sb="1" eb="3">
      <t>キンゾク</t>
    </rPh>
    <phoneticPr fontId="2"/>
  </si>
  <si>
    <t>　・軽費老人ホーム</t>
    <rPh sb="2" eb="6">
      <t>ケイヒロウジン</t>
    </rPh>
    <phoneticPr fontId="2"/>
  </si>
  <si>
    <t>　・児童福祉施設併設型児童館</t>
    <phoneticPr fontId="2"/>
  </si>
  <si>
    <t>★勤続年数算定対象施設確認フロー</t>
    <rPh sb="1" eb="5">
      <t>キンゾクネンスウ</t>
    </rPh>
    <rPh sb="5" eb="7">
      <t>サンテイ</t>
    </rPh>
    <rPh sb="7" eb="9">
      <t>タイショウ</t>
    </rPh>
    <rPh sb="9" eb="11">
      <t>シセツ</t>
    </rPh>
    <rPh sb="11" eb="13">
      <t>カクニン</t>
    </rPh>
    <phoneticPr fontId="2"/>
  </si>
  <si>
    <t>施設種別①</t>
    <rPh sb="0" eb="2">
      <t>シセツ</t>
    </rPh>
    <rPh sb="2" eb="4">
      <t>シュベツ</t>
    </rPh>
    <phoneticPr fontId="2"/>
  </si>
  <si>
    <t>施設種別②</t>
    <rPh sb="0" eb="2">
      <t>シセツ</t>
    </rPh>
    <rPh sb="2" eb="4">
      <t>シュベツ</t>
    </rPh>
    <phoneticPr fontId="2"/>
  </si>
  <si>
    <t>休職</t>
    <rPh sb="0" eb="1">
      <t>キュウ</t>
    </rPh>
    <rPh sb="1" eb="2">
      <t>ショク</t>
    </rPh>
    <phoneticPr fontId="2"/>
  </si>
  <si>
    <t>No</t>
    <phoneticPr fontId="2"/>
  </si>
  <si>
    <t>非常勤</t>
    <rPh sb="0" eb="3">
      <t>ヒジョウキン</t>
    </rPh>
    <phoneticPr fontId="2"/>
  </si>
  <si>
    <t>項目</t>
    <rPh sb="0" eb="2">
      <t>コウモク</t>
    </rPh>
    <phoneticPr fontId="16"/>
  </si>
  <si>
    <t>列</t>
    <rPh sb="0" eb="1">
      <t>レツ</t>
    </rPh>
    <phoneticPr fontId="16"/>
  </si>
  <si>
    <t>入力方法</t>
    <rPh sb="0" eb="4">
      <t>ニュウリョクホウホウ</t>
    </rPh>
    <phoneticPr fontId="16"/>
  </si>
  <si>
    <t>必須or任意</t>
    <rPh sb="0" eb="2">
      <t>ヒッス</t>
    </rPh>
    <rPh sb="4" eb="6">
      <t>ニンイ</t>
    </rPh>
    <phoneticPr fontId="16"/>
  </si>
  <si>
    <t>記入方法</t>
    <rPh sb="0" eb="4">
      <t>キニュウホウホウ</t>
    </rPh>
    <phoneticPr fontId="16"/>
  </si>
  <si>
    <t>A</t>
    <phoneticPr fontId="16"/>
  </si>
  <si>
    <t>対応不要</t>
    <rPh sb="0" eb="4">
      <t>タイオウフヨウ</t>
    </rPh>
    <phoneticPr fontId="16"/>
  </si>
  <si>
    <t>計算対象</t>
    <rPh sb="0" eb="2">
      <t>ケイサン</t>
    </rPh>
    <rPh sb="2" eb="4">
      <t>タイショウ</t>
    </rPh>
    <phoneticPr fontId="2"/>
  </si>
  <si>
    <t>B</t>
    <phoneticPr fontId="16"/>
  </si>
  <si>
    <t>選択式</t>
    <rPh sb="0" eb="3">
      <t>センタクシキ</t>
    </rPh>
    <phoneticPr fontId="16"/>
  </si>
  <si>
    <t>必須</t>
    <rPh sb="0" eb="2">
      <t>ヒッス</t>
    </rPh>
    <phoneticPr fontId="16"/>
  </si>
  <si>
    <t>C</t>
    <phoneticPr fontId="16"/>
  </si>
  <si>
    <t>直接入力</t>
    <rPh sb="0" eb="4">
      <t>チョクセツニュウリョク</t>
    </rPh>
    <phoneticPr fontId="16"/>
  </si>
  <si>
    <t>D</t>
    <phoneticPr fontId="16"/>
  </si>
  <si>
    <t>Cで記載した対象職員の生年月日を入力してください。</t>
    <rPh sb="2" eb="4">
      <t>キサイ</t>
    </rPh>
    <rPh sb="6" eb="8">
      <t>タイショウ</t>
    </rPh>
    <rPh sb="8" eb="10">
      <t>ショクイン</t>
    </rPh>
    <rPh sb="11" eb="15">
      <t>セイネンガッピ</t>
    </rPh>
    <rPh sb="16" eb="18">
      <t>ニュウリョク</t>
    </rPh>
    <phoneticPr fontId="16"/>
  </si>
  <si>
    <t>年齢</t>
    <rPh sb="0" eb="2">
      <t>ネンレイ</t>
    </rPh>
    <phoneticPr fontId="2"/>
  </si>
  <si>
    <t>E</t>
    <phoneticPr fontId="16"/>
  </si>
  <si>
    <t>自動計算</t>
    <rPh sb="0" eb="4">
      <t>ジドウケイサン</t>
    </rPh>
    <phoneticPr fontId="16"/>
  </si>
  <si>
    <t>自動計算のため、入力不要</t>
    <rPh sb="0" eb="2">
      <t>ジドウ</t>
    </rPh>
    <rPh sb="2" eb="4">
      <t>ケイサン</t>
    </rPh>
    <rPh sb="8" eb="12">
      <t>ニュウリョクフヨウ</t>
    </rPh>
    <phoneticPr fontId="16"/>
  </si>
  <si>
    <t>F</t>
    <phoneticPr fontId="16"/>
  </si>
  <si>
    <t>直接入力</t>
    <rPh sb="0" eb="2">
      <t>チョクセツ</t>
    </rPh>
    <rPh sb="2" eb="4">
      <t>ニュウリョク</t>
    </rPh>
    <phoneticPr fontId="16"/>
  </si>
  <si>
    <t>任意</t>
    <rPh sb="0" eb="2">
      <t>ニンイ</t>
    </rPh>
    <phoneticPr fontId="16"/>
  </si>
  <si>
    <t>役職あるいは職種を記載してください。</t>
    <rPh sb="0" eb="2">
      <t>ヤクショク</t>
    </rPh>
    <rPh sb="6" eb="8">
      <t>ショクシュ</t>
    </rPh>
    <rPh sb="9" eb="11">
      <t>キサイ</t>
    </rPh>
    <phoneticPr fontId="16"/>
  </si>
  <si>
    <t>G</t>
    <phoneticPr fontId="16"/>
  </si>
  <si>
    <t>雇用形態（正規orパート）を選択してください。</t>
    <rPh sb="0" eb="4">
      <t>コヨウケイタイ</t>
    </rPh>
    <rPh sb="5" eb="7">
      <t>セイキ</t>
    </rPh>
    <rPh sb="14" eb="16">
      <t>センタク</t>
    </rPh>
    <phoneticPr fontId="16"/>
  </si>
  <si>
    <t>H</t>
    <phoneticPr fontId="16"/>
  </si>
  <si>
    <t>勤務形態（常勤or非常勤）を選択してください。</t>
    <rPh sb="0" eb="4">
      <t>キンムケイタイ</t>
    </rPh>
    <rPh sb="5" eb="7">
      <t>ジョウキン</t>
    </rPh>
    <rPh sb="9" eb="12">
      <t>ヒジョウキン</t>
    </rPh>
    <phoneticPr fontId="16"/>
  </si>
  <si>
    <t>I</t>
    <phoneticPr fontId="16"/>
  </si>
  <si>
    <t>当該経歴の開始年月日を入力してください。</t>
    <rPh sb="0" eb="2">
      <t>トウガイ</t>
    </rPh>
    <rPh sb="2" eb="4">
      <t>ケイレキ</t>
    </rPh>
    <rPh sb="5" eb="7">
      <t>カイシ</t>
    </rPh>
    <rPh sb="7" eb="10">
      <t>ネンガッピ</t>
    </rPh>
    <phoneticPr fontId="16"/>
  </si>
  <si>
    <t>K</t>
    <phoneticPr fontId="16"/>
  </si>
  <si>
    <t>当該経歴の終了年月日を入力してください。</t>
    <rPh sb="0" eb="2">
      <t>トウガイ</t>
    </rPh>
    <rPh sb="2" eb="4">
      <t>ケイレキ</t>
    </rPh>
    <rPh sb="5" eb="7">
      <t>シュウリョウ</t>
    </rPh>
    <rPh sb="7" eb="10">
      <t>ネンガッピ</t>
    </rPh>
    <phoneticPr fontId="16"/>
  </si>
  <si>
    <t>L</t>
    <phoneticPr fontId="16"/>
  </si>
  <si>
    <t>M</t>
    <phoneticPr fontId="16"/>
  </si>
  <si>
    <t>N</t>
    <phoneticPr fontId="16"/>
  </si>
  <si>
    <t>O</t>
    <phoneticPr fontId="16"/>
  </si>
  <si>
    <t>【勤務歴の場合】
　➤勤務施設の運営法人および施設名称を入力してください。
【勤務歴以外の場合】
　➤勤務歴以外の事由について入力してください。
　　（例）育児休暇、病気休暇、家事手伝い、求職活動中など</t>
    <rPh sb="1" eb="3">
      <t>キンム</t>
    </rPh>
    <rPh sb="3" eb="4">
      <t>レキ</t>
    </rPh>
    <rPh sb="5" eb="7">
      <t>バアイ</t>
    </rPh>
    <rPh sb="11" eb="13">
      <t>キンム</t>
    </rPh>
    <rPh sb="13" eb="15">
      <t>シセツ</t>
    </rPh>
    <rPh sb="16" eb="20">
      <t>ウンエイホウジン</t>
    </rPh>
    <rPh sb="23" eb="25">
      <t>シセツ</t>
    </rPh>
    <rPh sb="25" eb="27">
      <t>メイショウ</t>
    </rPh>
    <rPh sb="39" eb="41">
      <t>キンム</t>
    </rPh>
    <rPh sb="41" eb="42">
      <t>レキ</t>
    </rPh>
    <rPh sb="42" eb="44">
      <t>イガイ</t>
    </rPh>
    <rPh sb="45" eb="47">
      <t>バアイ</t>
    </rPh>
    <rPh sb="51" eb="54">
      <t>キンムレキ</t>
    </rPh>
    <rPh sb="54" eb="56">
      <t>イガイ</t>
    </rPh>
    <rPh sb="57" eb="59">
      <t>ジユウ</t>
    </rPh>
    <rPh sb="63" eb="65">
      <t>ニュウリョク</t>
    </rPh>
    <rPh sb="76" eb="77">
      <t>レイ</t>
    </rPh>
    <rPh sb="78" eb="82">
      <t>イクジキュウカ</t>
    </rPh>
    <rPh sb="83" eb="87">
      <t>ビョウキキュウカ</t>
    </rPh>
    <rPh sb="88" eb="90">
      <t>カジ</t>
    </rPh>
    <rPh sb="90" eb="92">
      <t>テツダ</t>
    </rPh>
    <phoneticPr fontId="16"/>
  </si>
  <si>
    <t>P～S</t>
    <phoneticPr fontId="16"/>
  </si>
  <si>
    <t>対象経歴</t>
    <rPh sb="0" eb="2">
      <t>タイショウ</t>
    </rPh>
    <rPh sb="2" eb="4">
      <t>ケイレキ</t>
    </rPh>
    <phoneticPr fontId="2"/>
  </si>
  <si>
    <t>T</t>
    <phoneticPr fontId="16"/>
  </si>
  <si>
    <t>U～Z</t>
    <phoneticPr fontId="16"/>
  </si>
  <si>
    <t>AA</t>
    <phoneticPr fontId="16"/>
  </si>
  <si>
    <t>別添「勤続年数算定対象確認フロー」をご確認いただいたうえで、
Ｌ～Ｎ列についてドロップダウンリストから選択してください。</t>
    <rPh sb="0" eb="1">
      <t>ベツ</t>
    </rPh>
    <rPh sb="1" eb="2">
      <t>ソ</t>
    </rPh>
    <rPh sb="3" eb="5">
      <t>キンゾク</t>
    </rPh>
    <rPh sb="5" eb="7">
      <t>ネンスウ</t>
    </rPh>
    <rPh sb="7" eb="9">
      <t>サンテイ</t>
    </rPh>
    <rPh sb="9" eb="11">
      <t>タイショウ</t>
    </rPh>
    <rPh sb="11" eb="13">
      <t>カクニン</t>
    </rPh>
    <rPh sb="19" eb="21">
      <t>カクニン</t>
    </rPh>
    <rPh sb="34" eb="35">
      <t>レツ</t>
    </rPh>
    <rPh sb="51" eb="53">
      <t>センタク</t>
    </rPh>
    <phoneticPr fontId="16"/>
  </si>
  <si>
    <t>★記入要領</t>
    <rPh sb="1" eb="5">
      <t>キニュウヨウリョウ</t>
    </rPh>
    <phoneticPr fontId="16"/>
  </si>
  <si>
    <t>施設名：○○○○</t>
    <rPh sb="0" eb="3">
      <t>シセツメイ</t>
    </rPh>
    <phoneticPr fontId="2"/>
  </si>
  <si>
    <t>施設長　XX　XX</t>
    <rPh sb="0" eb="2">
      <t>シセツ</t>
    </rPh>
    <rPh sb="2" eb="3">
      <t>チョウ</t>
    </rPh>
    <phoneticPr fontId="2"/>
  </si>
  <si>
    <t>対象外職員（No.○、○、○）</t>
    <rPh sb="0" eb="3">
      <t>タイショウガイ</t>
    </rPh>
    <rPh sb="3" eb="5">
      <t>ショクイン</t>
    </rPh>
    <phoneticPr fontId="2"/>
  </si>
  <si>
    <t>◆老人福祉法</t>
    <phoneticPr fontId="2"/>
  </si>
  <si>
    <r>
      <t>　 特別養護老人ホーム</t>
    </r>
    <r>
      <rPr>
        <sz val="11"/>
        <rFont val="ＭＳ Ｐゴシック"/>
        <family val="3"/>
        <charset val="128"/>
        <scheme val="minor"/>
      </rPr>
      <t>（ただし、平成12(2000)年４月１日以前の勤務歴に限る）・養護老人ホーム</t>
    </r>
    <rPh sb="42" eb="44">
      <t>ヨウゴ</t>
    </rPh>
    <rPh sb="44" eb="46">
      <t>ロウジン</t>
    </rPh>
    <phoneticPr fontId="2"/>
  </si>
  <si>
    <r>
      <t>（老）特別養護老人ホーム</t>
    </r>
    <r>
      <rPr>
        <sz val="11"/>
        <rFont val="ＭＳ Ｐゴシック"/>
        <family val="3"/>
        <charset val="128"/>
        <scheme val="minor"/>
      </rPr>
      <t>（H12.4.1以前）</t>
    </r>
    <rPh sb="1" eb="2">
      <t>ロウ</t>
    </rPh>
    <rPh sb="3" eb="5">
      <t>トクベツ</t>
    </rPh>
    <rPh sb="5" eb="9">
      <t>ヨウゴロウジン</t>
    </rPh>
    <phoneticPr fontId="2"/>
  </si>
  <si>
    <t>・補助対象とする職員の方のお名前の左側のセルで、
　ドロップダウンリストから「○」を選択してください。
・兼務されている方や無給休職中の方は本補助対象外ですので、
　空欄にしてください。</t>
    <rPh sb="1" eb="3">
      <t>ホジョ</t>
    </rPh>
    <rPh sb="3" eb="5">
      <t>タイショウ</t>
    </rPh>
    <rPh sb="8" eb="10">
      <t>ショクイン</t>
    </rPh>
    <rPh sb="11" eb="12">
      <t>カタ</t>
    </rPh>
    <rPh sb="14" eb="16">
      <t>ナマエ</t>
    </rPh>
    <rPh sb="17" eb="18">
      <t>ヒダリ</t>
    </rPh>
    <rPh sb="18" eb="19">
      <t>ガワ</t>
    </rPh>
    <rPh sb="42" eb="44">
      <t>センタク</t>
    </rPh>
    <rPh sb="53" eb="55">
      <t>ケンム</t>
    </rPh>
    <rPh sb="60" eb="61">
      <t>カタ</t>
    </rPh>
    <rPh sb="62" eb="64">
      <t>ムキュウ</t>
    </rPh>
    <rPh sb="64" eb="66">
      <t>キュウショク</t>
    </rPh>
    <rPh sb="66" eb="67">
      <t>ナカ</t>
    </rPh>
    <rPh sb="68" eb="69">
      <t>ホウ</t>
    </rPh>
    <rPh sb="70" eb="71">
      <t>ホン</t>
    </rPh>
    <rPh sb="71" eb="73">
      <t>ホジョ</t>
    </rPh>
    <rPh sb="73" eb="75">
      <t>タイショウ</t>
    </rPh>
    <rPh sb="75" eb="76">
      <t>ソト</t>
    </rPh>
    <rPh sb="83" eb="85">
      <t>クウラン</t>
    </rPh>
    <phoneticPr fontId="16"/>
  </si>
  <si>
    <t>計（〇＋△×1/3）</t>
  </si>
  <si>
    <t>他 施 設 計（△）</t>
  </si>
  <si>
    <t>月 ×1/3 ⇒</t>
  </si>
  <si>
    <t>月⇒</t>
  </si>
  <si>
    <t>　ケアハウス　○○○○○</t>
    <phoneticPr fontId="2"/>
  </si>
  <si>
    <r>
      <t>対象職員（</t>
    </r>
    <r>
      <rPr>
        <sz val="12"/>
        <color rgb="FFFF0000"/>
        <rFont val="ＭＳ ゴシック"/>
        <family val="3"/>
        <charset val="128"/>
      </rPr>
      <t>61歳未満</t>
    </r>
    <r>
      <rPr>
        <sz val="12"/>
        <color theme="1"/>
        <rFont val="ＭＳ ゴシック"/>
        <family val="3"/>
        <charset val="128"/>
      </rPr>
      <t>の正規職員）の氏名を入力してください。</t>
    </r>
    <rPh sb="0" eb="2">
      <t>タイショウ</t>
    </rPh>
    <rPh sb="2" eb="4">
      <t>ショクイン</t>
    </rPh>
    <rPh sb="7" eb="8">
      <t>サイ</t>
    </rPh>
    <rPh sb="8" eb="10">
      <t>ミマン</t>
    </rPh>
    <rPh sb="11" eb="15">
      <t>セイキショクイン</t>
    </rPh>
    <rPh sb="17" eb="19">
      <t>シメイ</t>
    </rPh>
    <rPh sb="20" eb="22">
      <t>ニュウリョク</t>
    </rPh>
    <phoneticPr fontId="16"/>
  </si>
  <si>
    <r>
      <t>【給与改善用】 職員一覧（○○○）　　</t>
    </r>
    <r>
      <rPr>
        <sz val="14"/>
        <rFont val="ＭＳ Ｐゴシック"/>
        <family val="3"/>
        <charset val="128"/>
        <scheme val="minor"/>
      </rPr>
      <t>61歳未満の正規職員</t>
    </r>
    <rPh sb="8" eb="10">
      <t>ショクイン</t>
    </rPh>
    <rPh sb="10" eb="12">
      <t>イチラン</t>
    </rPh>
    <rPh sb="21" eb="22">
      <t>サイ</t>
    </rPh>
    <rPh sb="22" eb="24">
      <t>ミマン</t>
    </rPh>
    <rPh sb="25" eb="27">
      <t>セイキ</t>
    </rPh>
    <rPh sb="27" eb="29">
      <t>ショクイン</t>
    </rPh>
    <phoneticPr fontId="2"/>
  </si>
  <si>
    <r>
      <rPr>
        <sz val="14"/>
        <rFont val="ＭＳ Ｐゴシック"/>
        <family val="3"/>
        <charset val="128"/>
        <scheme val="minor"/>
      </rPr>
      <t xml:space="preserve"> </t>
    </r>
    <r>
      <rPr>
        <sz val="14"/>
        <rFont val="ＭＳ Ｐゴシック"/>
        <family val="2"/>
        <scheme val="minor"/>
      </rPr>
      <t>【給与改善】 職員一覧（</t>
    </r>
    <r>
      <rPr>
        <sz val="14"/>
        <rFont val="ＭＳ Ｐゴシック"/>
        <family val="3"/>
        <charset val="128"/>
        <scheme val="minor"/>
      </rPr>
      <t>61歳未満の正規職員）</t>
    </r>
    <rPh sb="8" eb="10">
      <t>ショクイン</t>
    </rPh>
    <rPh sb="10" eb="12">
      <t>イチラン</t>
    </rPh>
    <rPh sb="15" eb="16">
      <t>サイ</t>
    </rPh>
    <rPh sb="16" eb="18">
      <t>ミマン</t>
    </rPh>
    <rPh sb="19" eb="21">
      <t>セイキ</t>
    </rPh>
    <rPh sb="21" eb="23">
      <t>ショクイン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</si>
</sst>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&quot;円&quot;"/>
    <numFmt numFmtId="178" formatCode="0_);[Red]\(0\)"/>
  </numFmts>
  <fonts count="2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3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1"/>
      <color theme="3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10"/>
      <color theme="3"/>
      <name val="ＭＳ Ｐゴシック"/>
      <family val="3"/>
      <charset val="128"/>
      <scheme val="minor"/>
    </font>
    <font>
      <sz val="16"/>
      <color theme="1"/>
      <name val="ＭＳ Ｐゴシック"/>
      <family val="2"/>
      <scheme val="minor"/>
    </font>
    <font>
      <sz val="18"/>
      <color theme="1"/>
      <name val="ＭＳ Ｐゴシック"/>
      <family val="2"/>
      <scheme val="minor"/>
    </font>
    <font>
      <sz val="20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rgb="FFFF0000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2"/>
      <color rgb="FFFF0000"/>
      <name val="ＭＳ ゴシック"/>
      <family val="3"/>
      <charset val="128"/>
    </font>
    <font>
      <sz val="14"/>
      <name val="ＭＳ Ｐゴシック"/>
      <family val="2"/>
      <scheme val="minor"/>
    </font>
    <font>
      <sz val="14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14" fillId="0" borderId="0"/>
    <xf numFmtId="0" fontId="1" fillId="0" borderId="0">
      <alignment vertical="center"/>
    </xf>
  </cellStyleXfs>
  <cellXfs count="27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57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57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57" fontId="0" fillId="0" borderId="16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57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17" xfId="0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57" fontId="0" fillId="0" borderId="27" xfId="0" applyNumberFormat="1" applyBorder="1" applyAlignment="1">
      <alignment horizontal="center" vertical="center"/>
    </xf>
    <xf numFmtId="57" fontId="0" fillId="0" borderId="32" xfId="0" applyNumberFormat="1" applyBorder="1" applyAlignment="1">
      <alignment horizontal="center" vertical="center"/>
    </xf>
    <xf numFmtId="0" fontId="0" fillId="0" borderId="26" xfId="0" applyFill="1" applyBorder="1" applyAlignment="1">
      <alignment vertical="center" shrinkToFi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3" xfId="0" applyFill="1" applyBorder="1" applyAlignment="1">
      <alignment vertical="center" shrinkToFit="1"/>
    </xf>
    <xf numFmtId="57" fontId="0" fillId="0" borderId="0" xfId="0" applyNumberFormat="1" applyFill="1" applyAlignment="1">
      <alignment vertical="center" shrinkToFit="1"/>
    </xf>
    <xf numFmtId="0" fontId="0" fillId="0" borderId="1" xfId="0" applyFill="1" applyBorder="1" applyAlignment="1">
      <alignment vertical="center" shrinkToFit="1"/>
    </xf>
    <xf numFmtId="0" fontId="0" fillId="0" borderId="3" xfId="0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 applyAlignment="1">
      <alignment horizontal="right" vertical="center" shrinkToFit="1"/>
    </xf>
    <xf numFmtId="57" fontId="0" fillId="0" borderId="4" xfId="0" applyNumberForma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57" fontId="0" fillId="0" borderId="2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3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right" vertical="center"/>
    </xf>
    <xf numFmtId="0" fontId="5" fillId="0" borderId="35" xfId="0" applyFont="1" applyFill="1" applyBorder="1" applyAlignment="1">
      <alignment horizontal="left" vertical="center"/>
    </xf>
    <xf numFmtId="176" fontId="5" fillId="0" borderId="33" xfId="0" applyNumberFormat="1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176" fontId="5" fillId="0" borderId="35" xfId="0" applyNumberFormat="1" applyFont="1" applyFill="1" applyBorder="1" applyAlignment="1">
      <alignment horizontal="left" vertical="center"/>
    </xf>
    <xf numFmtId="0" fontId="5" fillId="0" borderId="33" xfId="0" applyFont="1" applyBorder="1" applyAlignment="1">
      <alignment horizontal="center" vertical="center"/>
    </xf>
    <xf numFmtId="0" fontId="5" fillId="0" borderId="35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/>
    </xf>
    <xf numFmtId="0" fontId="5" fillId="0" borderId="34" xfId="0" applyFont="1" applyFill="1" applyBorder="1" applyAlignment="1">
      <alignment vertical="center"/>
    </xf>
    <xf numFmtId="12" fontId="5" fillId="0" borderId="33" xfId="0" quotePrefix="1" applyNumberFormat="1" applyFont="1" applyFill="1" applyBorder="1" applyAlignment="1">
      <alignment horizontal="center" vertical="center" shrinkToFit="1"/>
    </xf>
    <xf numFmtId="12" fontId="5" fillId="0" borderId="33" xfId="0" applyNumberFormat="1" applyFont="1" applyFill="1" applyBorder="1" applyAlignment="1">
      <alignment horizontal="center" vertical="center" shrinkToFit="1"/>
    </xf>
    <xf numFmtId="12" fontId="5" fillId="0" borderId="4" xfId="0" applyNumberFormat="1" applyFont="1" applyFill="1" applyBorder="1" applyAlignment="1">
      <alignment horizontal="center" vertical="center" shrinkToFit="1"/>
    </xf>
    <xf numFmtId="12" fontId="5" fillId="0" borderId="29" xfId="0" applyNumberFormat="1" applyFont="1" applyFill="1" applyBorder="1" applyAlignment="1">
      <alignment horizontal="center" vertical="center" shrinkToFit="1"/>
    </xf>
    <xf numFmtId="0" fontId="0" fillId="3" borderId="36" xfId="0" applyFill="1" applyBorder="1" applyAlignment="1">
      <alignment horizontal="center" vertical="center" shrinkToFit="1"/>
    </xf>
    <xf numFmtId="0" fontId="3" fillId="2" borderId="37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4" borderId="26" xfId="0" applyFill="1" applyBorder="1" applyAlignment="1">
      <alignment horizontal="center"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38" xfId="0" applyFont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6" borderId="42" xfId="0" applyFont="1" applyFill="1" applyBorder="1" applyAlignment="1">
      <alignment horizontal="center" vertical="center"/>
    </xf>
    <xf numFmtId="0" fontId="5" fillId="6" borderId="43" xfId="0" applyFont="1" applyFill="1" applyBorder="1" applyAlignment="1">
      <alignment horizontal="center" vertical="center"/>
    </xf>
    <xf numFmtId="0" fontId="5" fillId="6" borderId="44" xfId="0" applyFont="1" applyFill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6" fillId="0" borderId="2" xfId="1" applyBorder="1" applyAlignment="1">
      <alignment vertical="center"/>
    </xf>
    <xf numFmtId="0" fontId="0" fillId="0" borderId="13" xfId="0" applyBorder="1" applyAlignment="1">
      <alignment vertical="center" shrinkToFit="1"/>
    </xf>
    <xf numFmtId="0" fontId="0" fillId="0" borderId="47" xfId="0" applyFill="1" applyBorder="1" applyAlignment="1">
      <alignment vertical="center" shrinkToFit="1"/>
    </xf>
    <xf numFmtId="0" fontId="3" fillId="2" borderId="48" xfId="0" applyFont="1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4" borderId="51" xfId="0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6" borderId="52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5" fillId="6" borderId="31" xfId="0" applyFont="1" applyFill="1" applyBorder="1" applyAlignment="1">
      <alignment horizontal="center" vertical="center"/>
    </xf>
    <xf numFmtId="0" fontId="5" fillId="6" borderId="53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2" fontId="5" fillId="0" borderId="0" xfId="0" applyNumberFormat="1" applyFont="1" applyFill="1" applyBorder="1" applyAlignment="1">
      <alignment horizontal="center" vertical="center" shrinkToFit="1"/>
    </xf>
    <xf numFmtId="177" fontId="5" fillId="0" borderId="0" xfId="0" applyNumberFormat="1" applyFont="1" applyBorder="1" applyAlignment="1">
      <alignment vertical="center"/>
    </xf>
    <xf numFmtId="12" fontId="5" fillId="0" borderId="54" xfId="0" applyNumberFormat="1" applyFont="1" applyFill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57" fontId="0" fillId="0" borderId="21" xfId="0" applyNumberForma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 shrinkToFit="1"/>
    </xf>
    <xf numFmtId="0" fontId="0" fillId="0" borderId="24" xfId="0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57" fontId="0" fillId="0" borderId="41" xfId="0" applyNumberFormat="1" applyBorder="1" applyAlignment="1">
      <alignment horizontal="center" vertical="center"/>
    </xf>
    <xf numFmtId="57" fontId="0" fillId="0" borderId="23" xfId="0" applyNumberFormat="1" applyBorder="1" applyAlignment="1">
      <alignment horizontal="center" vertical="center"/>
    </xf>
    <xf numFmtId="0" fontId="0" fillId="7" borderId="54" xfId="0" applyFill="1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54" xfId="0" applyBorder="1" applyAlignment="1">
      <alignment horizontal="left" vertical="center"/>
    </xf>
    <xf numFmtId="0" fontId="0" fillId="0" borderId="54" xfId="0" applyBorder="1" applyAlignment="1">
      <alignment vertical="center"/>
    </xf>
    <xf numFmtId="0" fontId="0" fillId="0" borderId="54" xfId="0" applyBorder="1" applyAlignment="1">
      <alignment horizontal="center" vertical="center"/>
    </xf>
    <xf numFmtId="0" fontId="0" fillId="8" borderId="54" xfId="0" applyFill="1" applyBorder="1" applyAlignment="1">
      <alignment horizontal="center" vertical="center" wrapText="1"/>
    </xf>
    <xf numFmtId="0" fontId="0" fillId="8" borderId="54" xfId="0" applyFill="1" applyBorder="1" applyAlignment="1">
      <alignment horizontal="center" vertical="center"/>
    </xf>
    <xf numFmtId="0" fontId="0" fillId="0" borderId="54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57" fontId="0" fillId="0" borderId="17" xfId="0" applyNumberFormat="1" applyBorder="1" applyAlignment="1">
      <alignment horizontal="center" vertical="center"/>
    </xf>
    <xf numFmtId="57" fontId="0" fillId="0" borderId="26" xfId="0" applyNumberFormat="1" applyBorder="1" applyAlignment="1">
      <alignment horizontal="center" vertical="center"/>
    </xf>
    <xf numFmtId="0" fontId="0" fillId="0" borderId="51" xfId="0" applyBorder="1" applyAlignment="1">
      <alignment vertical="center"/>
    </xf>
    <xf numFmtId="0" fontId="0" fillId="0" borderId="51" xfId="0" applyBorder="1" applyAlignment="1">
      <alignment horizontal="center" vertical="center" shrinkToFit="1"/>
    </xf>
    <xf numFmtId="0" fontId="3" fillId="2" borderId="51" xfId="0" applyFont="1" applyFill="1" applyBorder="1" applyAlignment="1">
      <alignment horizontal="center" vertical="center"/>
    </xf>
    <xf numFmtId="0" fontId="0" fillId="0" borderId="51" xfId="0" applyBorder="1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 shrinkToFit="1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7" fillId="10" borderId="54" xfId="2" applyFont="1" applyFill="1" applyBorder="1" applyAlignment="1">
      <alignment horizontal="center" vertical="center"/>
    </xf>
    <xf numFmtId="0" fontId="17" fillId="11" borderId="54" xfId="2" applyFont="1" applyFill="1" applyBorder="1" applyAlignment="1">
      <alignment horizontal="center" vertical="center"/>
    </xf>
    <xf numFmtId="0" fontId="17" fillId="11" borderId="55" xfId="2" applyFont="1" applyFill="1" applyBorder="1" applyAlignment="1">
      <alignment horizontal="center" vertical="center"/>
    </xf>
    <xf numFmtId="0" fontId="17" fillId="11" borderId="54" xfId="2" applyFont="1" applyFill="1" applyBorder="1" applyAlignment="1">
      <alignment vertical="center"/>
    </xf>
    <xf numFmtId="0" fontId="18" fillId="12" borderId="54" xfId="2" applyFont="1" applyFill="1" applyBorder="1" applyAlignment="1">
      <alignment horizontal="center" vertical="center"/>
    </xf>
    <xf numFmtId="0" fontId="19" fillId="12" borderId="54" xfId="2" applyFont="1" applyFill="1" applyBorder="1" applyAlignment="1">
      <alignment horizontal="center" vertical="center"/>
    </xf>
    <xf numFmtId="0" fontId="17" fillId="0" borderId="54" xfId="2" applyFont="1" applyBorder="1" applyAlignment="1">
      <alignment vertical="center" wrapText="1"/>
    </xf>
    <xf numFmtId="0" fontId="17" fillId="9" borderId="54" xfId="2" applyFont="1" applyFill="1" applyBorder="1" applyAlignment="1">
      <alignment horizontal="center" vertical="center"/>
    </xf>
    <xf numFmtId="0" fontId="19" fillId="9" borderId="54" xfId="2" applyFont="1" applyFill="1" applyBorder="1" applyAlignment="1">
      <alignment horizontal="center" vertical="center"/>
    </xf>
    <xf numFmtId="0" fontId="17" fillId="0" borderId="54" xfId="2" applyFont="1" applyBorder="1" applyAlignment="1">
      <alignment vertical="center"/>
    </xf>
    <xf numFmtId="0" fontId="17" fillId="0" borderId="54" xfId="2" applyFont="1" applyFill="1" applyBorder="1" applyAlignment="1">
      <alignment vertical="center"/>
    </xf>
    <xf numFmtId="0" fontId="17" fillId="10" borderId="54" xfId="3" applyFont="1" applyFill="1" applyBorder="1" applyAlignment="1">
      <alignment horizontal="center" vertical="center"/>
    </xf>
    <xf numFmtId="0" fontId="17" fillId="10" borderId="54" xfId="3" applyFont="1" applyFill="1" applyBorder="1" applyAlignment="1">
      <alignment horizontal="center" vertical="center" shrinkToFit="1"/>
    </xf>
    <xf numFmtId="0" fontId="20" fillId="0" borderId="0" xfId="2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2" xfId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0" fontId="0" fillId="0" borderId="13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21" fillId="0" borderId="54" xfId="0" applyFont="1" applyBorder="1" applyAlignment="1">
      <alignment vertical="center"/>
    </xf>
    <xf numFmtId="178" fontId="0" fillId="0" borderId="0" xfId="0" applyNumberFormat="1" applyAlignment="1">
      <alignment vertical="center"/>
    </xf>
    <xf numFmtId="57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57" fontId="0" fillId="0" borderId="5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 shrinkToFit="1"/>
    </xf>
    <xf numFmtId="0" fontId="25" fillId="0" borderId="0" xfId="0" applyFont="1" applyAlignment="1">
      <alignment horizontal="center" vertical="center"/>
    </xf>
    <xf numFmtId="57" fontId="22" fillId="0" borderId="0" xfId="0" applyNumberFormat="1" applyFont="1" applyFill="1" applyAlignment="1">
      <alignment vertical="center" shrinkToFit="1"/>
    </xf>
    <xf numFmtId="178" fontId="2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177" fontId="0" fillId="0" borderId="0" xfId="0" applyNumberFormat="1" applyBorder="1" applyAlignment="1">
      <alignment horizontal="right" vertical="center"/>
    </xf>
    <xf numFmtId="177" fontId="0" fillId="0" borderId="4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177" fontId="5" fillId="0" borderId="33" xfId="0" applyNumberFormat="1" applyFont="1" applyFill="1" applyBorder="1" applyAlignment="1">
      <alignment vertical="center"/>
    </xf>
    <xf numFmtId="177" fontId="5" fillId="0" borderId="34" xfId="0" applyNumberFormat="1" applyFont="1" applyBorder="1" applyAlignment="1">
      <alignment vertical="center"/>
    </xf>
    <xf numFmtId="177" fontId="5" fillId="0" borderId="33" xfId="0" applyNumberFormat="1" applyFont="1" applyBorder="1" applyAlignment="1">
      <alignment vertical="center"/>
    </xf>
    <xf numFmtId="177" fontId="5" fillId="0" borderId="35" xfId="0" applyNumberFormat="1" applyFont="1" applyBorder="1" applyAlignment="1">
      <alignment vertical="center"/>
    </xf>
    <xf numFmtId="177" fontId="5" fillId="0" borderId="4" xfId="0" applyNumberFormat="1" applyFont="1" applyFill="1" applyBorder="1" applyAlignment="1">
      <alignment vertical="center"/>
    </xf>
    <xf numFmtId="177" fontId="5" fillId="0" borderId="5" xfId="0" applyNumberFormat="1" applyFont="1" applyBorder="1" applyAlignment="1">
      <alignment vertical="center"/>
    </xf>
    <xf numFmtId="177" fontId="5" fillId="0" borderId="4" xfId="0" applyNumberFormat="1" applyFont="1" applyBorder="1" applyAlignment="1">
      <alignment vertical="center"/>
    </xf>
    <xf numFmtId="177" fontId="5" fillId="0" borderId="6" xfId="0" applyNumberFormat="1" applyFont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Border="1" applyAlignment="1">
      <alignment vertical="center"/>
    </xf>
    <xf numFmtId="177" fontId="5" fillId="0" borderId="29" xfId="0" applyNumberFormat="1" applyFont="1" applyBorder="1" applyAlignment="1">
      <alignment vertical="center"/>
    </xf>
    <xf numFmtId="177" fontId="5" fillId="0" borderId="30" xfId="0" applyNumberFormat="1" applyFont="1" applyBorder="1" applyAlignment="1">
      <alignment vertical="center"/>
    </xf>
    <xf numFmtId="177" fontId="5" fillId="0" borderId="3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7" fillId="0" borderId="1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/>
    </xf>
    <xf numFmtId="0" fontId="17" fillId="0" borderId="3" xfId="2" applyFont="1" applyBorder="1" applyAlignment="1">
      <alignment horizontal="left" vertical="center"/>
    </xf>
    <xf numFmtId="0" fontId="17" fillId="10" borderId="54" xfId="3" applyFont="1" applyFill="1" applyBorder="1" applyAlignment="1">
      <alignment horizontal="center" vertical="center"/>
    </xf>
    <xf numFmtId="0" fontId="17" fillId="10" borderId="54" xfId="2" applyFont="1" applyFill="1" applyBorder="1" applyAlignment="1">
      <alignment horizontal="center" vertical="center"/>
    </xf>
    <xf numFmtId="0" fontId="17" fillId="10" borderId="54" xfId="3" applyFont="1" applyFill="1" applyBorder="1" applyAlignment="1">
      <alignment horizontal="center" vertical="center" shrinkToFit="1"/>
    </xf>
    <xf numFmtId="0" fontId="0" fillId="0" borderId="54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3" fillId="0" borderId="54" xfId="0" applyFont="1" applyFill="1" applyBorder="1" applyAlignment="1">
      <alignment horizontal="center" vertical="center"/>
    </xf>
    <xf numFmtId="0" fontId="0" fillId="7" borderId="5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7" borderId="54" xfId="0" applyFill="1" applyBorder="1" applyAlignment="1">
      <alignment horizontal="left" vertical="center"/>
    </xf>
    <xf numFmtId="0" fontId="12" fillId="7" borderId="54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21" fillId="0" borderId="54" xfId="0" applyFont="1" applyBorder="1" applyAlignment="1">
      <alignment horizontal="left" vertical="center" wrapText="1"/>
    </xf>
    <xf numFmtId="0" fontId="22" fillId="0" borderId="54" xfId="0" applyFont="1" applyBorder="1" applyAlignment="1">
      <alignment horizontal="left" vertical="center" wrapText="1"/>
    </xf>
    <xf numFmtId="0" fontId="0" fillId="0" borderId="54" xfId="0" applyFill="1" applyBorder="1" applyAlignment="1">
      <alignment horizontal="left" vertical="center" wrapText="1"/>
    </xf>
    <xf numFmtId="0" fontId="0" fillId="0" borderId="54" xfId="0" applyFill="1" applyBorder="1" applyAlignment="1">
      <alignment horizontal="left" vertical="center"/>
    </xf>
    <xf numFmtId="177" fontId="0" fillId="0" borderId="54" xfId="0" applyNumberFormat="1" applyBorder="1" applyAlignment="1">
      <alignment horizontal="right" vertical="center"/>
    </xf>
    <xf numFmtId="0" fontId="4" fillId="0" borderId="34" xfId="0" applyFont="1" applyBorder="1" applyAlignment="1">
      <alignment horizontal="center" vertical="center"/>
    </xf>
  </cellXfs>
  <cellStyles count="4">
    <cellStyle name="ハイパーリンク" xfId="1" builtinId="8"/>
    <cellStyle name="標準" xfId="0" builtinId="0"/>
    <cellStyle name="標準 2" xfId="2"/>
    <cellStyle name="標準 3" xfId="3"/>
  </cellStyles>
  <dxfs count="31">
    <dxf>
      <font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CC"/>
      <color rgb="FFFFFF99"/>
      <color rgb="FFFFCC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30480</xdr:rowOff>
    </xdr:from>
    <xdr:to>
      <xdr:col>6</xdr:col>
      <xdr:colOff>571500</xdr:colOff>
      <xdr:row>12</xdr:row>
      <xdr:rowOff>30480</xdr:rowOff>
    </xdr:to>
    <xdr:sp macro="" textlink="">
      <xdr:nvSpPr>
        <xdr:cNvPr id="2" name="正方形/長方形 1"/>
        <xdr:cNvSpPr/>
      </xdr:nvSpPr>
      <xdr:spPr>
        <a:xfrm>
          <a:off x="1219200" y="365760"/>
          <a:ext cx="3009900" cy="50292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記載する勤務歴については、</a:t>
          </a:r>
          <a:endParaRPr kumimoji="1" lang="en-US" altLang="ja-JP" sz="1100"/>
        </a:p>
        <a:p>
          <a:pPr algn="ctr"/>
          <a:r>
            <a:rPr kumimoji="1" lang="ja-JP" altLang="en-US" sz="1100"/>
            <a:t>現在勤務している施設での勤務歴ですか？</a:t>
          </a:r>
        </a:p>
      </xdr:txBody>
    </xdr:sp>
    <xdr:clientData/>
  </xdr:twoCellAnchor>
  <xdr:twoCellAnchor>
    <xdr:from>
      <xdr:col>2</xdr:col>
      <xdr:colOff>7620</xdr:colOff>
      <xdr:row>22</xdr:row>
      <xdr:rowOff>83820</xdr:rowOff>
    </xdr:from>
    <xdr:to>
      <xdr:col>6</xdr:col>
      <xdr:colOff>571500</xdr:colOff>
      <xdr:row>26</xdr:row>
      <xdr:rowOff>30480</xdr:rowOff>
    </xdr:to>
    <xdr:sp macro="" textlink="">
      <xdr:nvSpPr>
        <xdr:cNvPr id="3" name="正方形/長方形 2"/>
        <xdr:cNvSpPr/>
      </xdr:nvSpPr>
      <xdr:spPr>
        <a:xfrm>
          <a:off x="1226820" y="3025140"/>
          <a:ext cx="3002280" cy="61722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当時勤務していた施設は、</a:t>
          </a:r>
          <a:endParaRPr kumimoji="1" lang="en-US" altLang="ja-JP" sz="1100"/>
        </a:p>
        <a:p>
          <a:pPr algn="ctr"/>
          <a:r>
            <a:rPr kumimoji="1" lang="ja-JP" altLang="en-US" sz="1100"/>
            <a:t>貴法人が運営する施設ですか？</a:t>
          </a:r>
        </a:p>
      </xdr:txBody>
    </xdr:sp>
    <xdr:clientData/>
  </xdr:twoCellAnchor>
  <xdr:twoCellAnchor>
    <xdr:from>
      <xdr:col>2</xdr:col>
      <xdr:colOff>15240</xdr:colOff>
      <xdr:row>15</xdr:row>
      <xdr:rowOff>0</xdr:rowOff>
    </xdr:from>
    <xdr:to>
      <xdr:col>6</xdr:col>
      <xdr:colOff>579120</xdr:colOff>
      <xdr:row>18</xdr:row>
      <xdr:rowOff>114300</xdr:rowOff>
    </xdr:to>
    <xdr:sp macro="" textlink="">
      <xdr:nvSpPr>
        <xdr:cNvPr id="4" name="正方形/長方形 3"/>
        <xdr:cNvSpPr/>
      </xdr:nvSpPr>
      <xdr:spPr>
        <a:xfrm>
          <a:off x="1234440" y="1767840"/>
          <a:ext cx="3002280" cy="61722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その施設は下記の「勤続年数算定対象施設」の</a:t>
          </a:r>
          <a:endParaRPr kumimoji="1" lang="en-US" altLang="ja-JP" sz="1100"/>
        </a:p>
        <a:p>
          <a:pPr algn="ctr"/>
          <a:r>
            <a:rPr kumimoji="1" lang="ja-JP" altLang="en-US" sz="1100"/>
            <a:t>いずれかの施設に該当しますか？</a:t>
          </a:r>
        </a:p>
      </xdr:txBody>
    </xdr:sp>
    <xdr:clientData/>
  </xdr:twoCellAnchor>
  <xdr:twoCellAnchor>
    <xdr:from>
      <xdr:col>4</xdr:col>
      <xdr:colOff>285750</xdr:colOff>
      <xdr:row>12</xdr:row>
      <xdr:rowOff>76200</xdr:rowOff>
    </xdr:from>
    <xdr:to>
      <xdr:col>4</xdr:col>
      <xdr:colOff>289560</xdr:colOff>
      <xdr:row>14</xdr:row>
      <xdr:rowOff>114300</xdr:rowOff>
    </xdr:to>
    <xdr:cxnSp macro="">
      <xdr:nvCxnSpPr>
        <xdr:cNvPr id="6" name="直線矢印コネクタ 5"/>
        <xdr:cNvCxnSpPr/>
      </xdr:nvCxnSpPr>
      <xdr:spPr>
        <a:xfrm>
          <a:off x="2724150" y="914400"/>
          <a:ext cx="3810" cy="37338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274320</xdr:colOff>
      <xdr:row>19</xdr:row>
      <xdr:rowOff>76200</xdr:rowOff>
    </xdr:from>
    <xdr:to>
      <xdr:col>4</xdr:col>
      <xdr:colOff>278130</xdr:colOff>
      <xdr:row>21</xdr:row>
      <xdr:rowOff>114300</xdr:rowOff>
    </xdr:to>
    <xdr:cxnSp macro="">
      <xdr:nvCxnSpPr>
        <xdr:cNvPr id="7" name="直線矢印コネクタ 6"/>
        <xdr:cNvCxnSpPr/>
      </xdr:nvCxnSpPr>
      <xdr:spPr>
        <a:xfrm>
          <a:off x="2793402" y="3563471"/>
          <a:ext cx="3810" cy="378758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120015</xdr:colOff>
      <xdr:row>10</xdr:row>
      <xdr:rowOff>135255</xdr:rowOff>
    </xdr:from>
    <xdr:to>
      <xdr:col>8</xdr:col>
      <xdr:colOff>15240</xdr:colOff>
      <xdr:row>10</xdr:row>
      <xdr:rowOff>137160</xdr:rowOff>
    </xdr:to>
    <xdr:cxnSp macro="">
      <xdr:nvCxnSpPr>
        <xdr:cNvPr id="8" name="直線矢印コネクタ 7"/>
        <xdr:cNvCxnSpPr/>
      </xdr:nvCxnSpPr>
      <xdr:spPr>
        <a:xfrm>
          <a:off x="4387215" y="767715"/>
          <a:ext cx="504825" cy="190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144780</xdr:colOff>
      <xdr:row>8</xdr:row>
      <xdr:rowOff>89648</xdr:rowOff>
    </xdr:from>
    <xdr:to>
      <xdr:col>8</xdr:col>
      <xdr:colOff>35859</xdr:colOff>
      <xdr:row>10</xdr:row>
      <xdr:rowOff>30481</xdr:rowOff>
    </xdr:to>
    <xdr:sp macro="" textlink="">
      <xdr:nvSpPr>
        <xdr:cNvPr id="13" name="テキスト ボックス 12"/>
        <xdr:cNvSpPr txBox="1"/>
      </xdr:nvSpPr>
      <xdr:spPr>
        <a:xfrm>
          <a:off x="4627133" y="1703295"/>
          <a:ext cx="554467" cy="28149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はい</a:t>
          </a:r>
        </a:p>
      </xdr:txBody>
    </xdr:sp>
    <xdr:clientData/>
  </xdr:twoCellAnchor>
  <xdr:twoCellAnchor>
    <xdr:from>
      <xdr:col>4</xdr:col>
      <xdr:colOff>495300</xdr:colOff>
      <xdr:row>12</xdr:row>
      <xdr:rowOff>106680</xdr:rowOff>
    </xdr:from>
    <xdr:to>
      <xdr:col>6</xdr:col>
      <xdr:colOff>0</xdr:colOff>
      <xdr:row>14</xdr:row>
      <xdr:rowOff>38100</xdr:rowOff>
    </xdr:to>
    <xdr:sp macro="" textlink="">
      <xdr:nvSpPr>
        <xdr:cNvPr id="16" name="テキスト ボックス 15"/>
        <xdr:cNvSpPr txBox="1"/>
      </xdr:nvSpPr>
      <xdr:spPr>
        <a:xfrm>
          <a:off x="2933700" y="1074420"/>
          <a:ext cx="723900" cy="2667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いいえ</a:t>
          </a:r>
        </a:p>
      </xdr:txBody>
    </xdr:sp>
    <xdr:clientData/>
  </xdr:twoCellAnchor>
  <xdr:twoCellAnchor>
    <xdr:from>
      <xdr:col>4</xdr:col>
      <xdr:colOff>510540</xdr:colOff>
      <xdr:row>19</xdr:row>
      <xdr:rowOff>121920</xdr:rowOff>
    </xdr:from>
    <xdr:to>
      <xdr:col>6</xdr:col>
      <xdr:colOff>15240</xdr:colOff>
      <xdr:row>21</xdr:row>
      <xdr:rowOff>53340</xdr:rowOff>
    </xdr:to>
    <xdr:sp macro="" textlink="">
      <xdr:nvSpPr>
        <xdr:cNvPr id="17" name="テキスト ボックス 16"/>
        <xdr:cNvSpPr txBox="1"/>
      </xdr:nvSpPr>
      <xdr:spPr>
        <a:xfrm>
          <a:off x="2948940" y="2560320"/>
          <a:ext cx="723900" cy="2667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はい</a:t>
          </a:r>
        </a:p>
      </xdr:txBody>
    </xdr:sp>
    <xdr:clientData/>
  </xdr:twoCellAnchor>
  <xdr:twoCellAnchor>
    <xdr:from>
      <xdr:col>8</xdr:col>
      <xdr:colOff>227704</xdr:colOff>
      <xdr:row>9</xdr:row>
      <xdr:rowOff>22860</xdr:rowOff>
    </xdr:from>
    <xdr:to>
      <xdr:col>14</xdr:col>
      <xdr:colOff>304800</xdr:colOff>
      <xdr:row>12</xdr:row>
      <xdr:rowOff>22860</xdr:rowOff>
    </xdr:to>
    <xdr:sp macro="" textlink="">
      <xdr:nvSpPr>
        <xdr:cNvPr id="18" name="正方形/長方形 17"/>
        <xdr:cNvSpPr/>
      </xdr:nvSpPr>
      <xdr:spPr>
        <a:xfrm>
          <a:off x="5373445" y="1806836"/>
          <a:ext cx="4057426" cy="51098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Ｌ列（運営法人）は、</a:t>
          </a:r>
          <a:r>
            <a:rPr kumimoji="1" lang="en-US" altLang="ja-JP" sz="1100"/>
            <a:t>『</a:t>
          </a:r>
          <a:r>
            <a:rPr kumimoji="1" lang="ja-JP" altLang="en-US" sz="1100"/>
            <a:t>現施設</a:t>
          </a:r>
          <a:r>
            <a:rPr kumimoji="1" lang="en-US" altLang="ja-JP" sz="1100"/>
            <a:t>』</a:t>
          </a:r>
          <a:r>
            <a:rPr kumimoji="1" lang="ja-JP" altLang="en-US" sz="1100"/>
            <a:t>を選んでください。</a:t>
          </a:r>
          <a:endParaRPr kumimoji="1" lang="en-US" altLang="ja-JP" sz="1100"/>
        </a:p>
        <a:p>
          <a:pPr algn="l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現施設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を選んだ場合、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Ｍ・Ｎ列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の入力は不要です。</a:t>
          </a:r>
          <a:endParaRPr kumimoji="1" lang="ja-JP" altLang="en-US" sz="1100"/>
        </a:p>
      </xdr:txBody>
    </xdr:sp>
    <xdr:clientData/>
  </xdr:twoCellAnchor>
  <xdr:twoCellAnchor>
    <xdr:from>
      <xdr:col>8</xdr:col>
      <xdr:colOff>220980</xdr:colOff>
      <xdr:row>22</xdr:row>
      <xdr:rowOff>91440</xdr:rowOff>
    </xdr:from>
    <xdr:to>
      <xdr:col>14</xdr:col>
      <xdr:colOff>277905</xdr:colOff>
      <xdr:row>26</xdr:row>
      <xdr:rowOff>15240</xdr:rowOff>
    </xdr:to>
    <xdr:sp macro="" textlink="">
      <xdr:nvSpPr>
        <xdr:cNvPr id="19" name="正方形/長方形 18"/>
        <xdr:cNvSpPr/>
      </xdr:nvSpPr>
      <xdr:spPr>
        <a:xfrm>
          <a:off x="5366721" y="3067722"/>
          <a:ext cx="4037255" cy="60511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Ｌ列（運営法人）は、</a:t>
          </a:r>
          <a:r>
            <a:rPr kumimoji="1" lang="en-US" altLang="ja-JP" sz="1100"/>
            <a:t>『</a:t>
          </a:r>
          <a:r>
            <a:rPr kumimoji="1" lang="ja-JP" altLang="en-US" sz="1100"/>
            <a:t>同一法人</a:t>
          </a:r>
          <a:r>
            <a:rPr kumimoji="1" lang="en-US" altLang="ja-JP" sz="1100"/>
            <a:t>』</a:t>
          </a:r>
          <a:r>
            <a:rPr kumimoji="1" lang="ja-JP" altLang="en-US" sz="1100"/>
            <a:t>を選んでください。</a:t>
          </a:r>
          <a:endParaRPr kumimoji="1" lang="en-US" altLang="ja-JP" sz="1100"/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Ｍ・Ｎ列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施設種別をドロップダウンリストから選んでください。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7</xdr:col>
      <xdr:colOff>62753</xdr:colOff>
      <xdr:row>14</xdr:row>
      <xdr:rowOff>143435</xdr:rowOff>
    </xdr:from>
    <xdr:to>
      <xdr:col>8</xdr:col>
      <xdr:colOff>98612</xdr:colOff>
      <xdr:row>16</xdr:row>
      <xdr:rowOff>121920</xdr:rowOff>
    </xdr:to>
    <xdr:sp macro="" textlink="">
      <xdr:nvSpPr>
        <xdr:cNvPr id="20" name="テキスト ボックス 19"/>
        <xdr:cNvSpPr txBox="1"/>
      </xdr:nvSpPr>
      <xdr:spPr>
        <a:xfrm>
          <a:off x="4545106" y="2779059"/>
          <a:ext cx="699247" cy="31914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いいえ</a:t>
          </a:r>
        </a:p>
      </xdr:txBody>
    </xdr:sp>
    <xdr:clientData/>
  </xdr:twoCellAnchor>
  <xdr:twoCellAnchor>
    <xdr:from>
      <xdr:col>7</xdr:col>
      <xdr:colOff>99060</xdr:colOff>
      <xdr:row>22</xdr:row>
      <xdr:rowOff>17930</xdr:rowOff>
    </xdr:from>
    <xdr:to>
      <xdr:col>8</xdr:col>
      <xdr:colOff>53788</xdr:colOff>
      <xdr:row>23</xdr:row>
      <xdr:rowOff>137161</xdr:rowOff>
    </xdr:to>
    <xdr:sp macro="" textlink="">
      <xdr:nvSpPr>
        <xdr:cNvPr id="23" name="テキスト ボックス 22"/>
        <xdr:cNvSpPr txBox="1"/>
      </xdr:nvSpPr>
      <xdr:spPr>
        <a:xfrm>
          <a:off x="4581413" y="4016189"/>
          <a:ext cx="618116" cy="28956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はい</a:t>
          </a:r>
        </a:p>
      </xdr:txBody>
    </xdr:sp>
    <xdr:clientData/>
  </xdr:twoCellAnchor>
  <xdr:twoCellAnchor>
    <xdr:from>
      <xdr:col>8</xdr:col>
      <xdr:colOff>213360</xdr:colOff>
      <xdr:row>15</xdr:row>
      <xdr:rowOff>60960</xdr:rowOff>
    </xdr:from>
    <xdr:to>
      <xdr:col>13</xdr:col>
      <xdr:colOff>175260</xdr:colOff>
      <xdr:row>18</xdr:row>
      <xdr:rowOff>121920</xdr:rowOff>
    </xdr:to>
    <xdr:sp macro="" textlink="">
      <xdr:nvSpPr>
        <xdr:cNvPr id="24" name="正方形/長方形 23"/>
        <xdr:cNvSpPr/>
      </xdr:nvSpPr>
      <xdr:spPr>
        <a:xfrm>
          <a:off x="5090160" y="1828800"/>
          <a:ext cx="3009900" cy="563880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勤続年数の算定対象施設ではありませんので、</a:t>
          </a:r>
          <a:endParaRPr kumimoji="1" lang="en-US" altLang="ja-JP" sz="1100"/>
        </a:p>
        <a:p>
          <a:pPr algn="l"/>
          <a:r>
            <a:rPr kumimoji="1" lang="ja-JP" altLang="en-US" sz="1100"/>
            <a:t>Ｌ～Ｎ列は空欄のままにしてください。</a:t>
          </a:r>
        </a:p>
      </xdr:txBody>
    </xdr:sp>
    <xdr:clientData/>
  </xdr:twoCellAnchor>
  <xdr:twoCellAnchor>
    <xdr:from>
      <xdr:col>7</xdr:col>
      <xdr:colOff>99060</xdr:colOff>
      <xdr:row>26</xdr:row>
      <xdr:rowOff>53340</xdr:rowOff>
    </xdr:from>
    <xdr:to>
      <xdr:col>7</xdr:col>
      <xdr:colOff>563880</xdr:colOff>
      <xdr:row>28</xdr:row>
      <xdr:rowOff>38100</xdr:rowOff>
    </xdr:to>
    <xdr:cxnSp macro="">
      <xdr:nvCxnSpPr>
        <xdr:cNvPr id="25" name="直線矢印コネクタ 24"/>
        <xdr:cNvCxnSpPr/>
      </xdr:nvCxnSpPr>
      <xdr:spPr>
        <a:xfrm>
          <a:off x="4366260" y="3665220"/>
          <a:ext cx="464820" cy="32004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495300</xdr:colOff>
      <xdr:row>27</xdr:row>
      <xdr:rowOff>160019</xdr:rowOff>
    </xdr:from>
    <xdr:to>
      <xdr:col>8</xdr:col>
      <xdr:colOff>0</xdr:colOff>
      <xdr:row>29</xdr:row>
      <xdr:rowOff>91439</xdr:rowOff>
    </xdr:to>
    <xdr:sp macro="" textlink="">
      <xdr:nvSpPr>
        <xdr:cNvPr id="27" name="テキスト ボックス 26"/>
        <xdr:cNvSpPr txBox="1"/>
      </xdr:nvSpPr>
      <xdr:spPr>
        <a:xfrm rot="2453941">
          <a:off x="4152900" y="3939539"/>
          <a:ext cx="723900" cy="2667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いいえ</a:t>
          </a:r>
        </a:p>
      </xdr:txBody>
    </xdr:sp>
    <xdr:clientData/>
  </xdr:twoCellAnchor>
  <xdr:twoCellAnchor>
    <xdr:from>
      <xdr:col>8</xdr:col>
      <xdr:colOff>207982</xdr:colOff>
      <xdr:row>27</xdr:row>
      <xdr:rowOff>71718</xdr:rowOff>
    </xdr:from>
    <xdr:to>
      <xdr:col>14</xdr:col>
      <xdr:colOff>277905</xdr:colOff>
      <xdr:row>30</xdr:row>
      <xdr:rowOff>165847</xdr:rowOff>
    </xdr:to>
    <xdr:sp macro="" textlink="">
      <xdr:nvSpPr>
        <xdr:cNvPr id="28" name="正方形/長方形 27"/>
        <xdr:cNvSpPr/>
      </xdr:nvSpPr>
      <xdr:spPr>
        <a:xfrm>
          <a:off x="5353723" y="3899647"/>
          <a:ext cx="4050253" cy="60511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Ｌ列（運営法人）は、</a:t>
          </a:r>
          <a:r>
            <a:rPr kumimoji="1" lang="en-US" altLang="ja-JP" sz="1100"/>
            <a:t>『</a:t>
          </a:r>
          <a:r>
            <a:rPr kumimoji="1" lang="ja-JP" altLang="en-US" sz="1100"/>
            <a:t>他法人</a:t>
          </a:r>
          <a:r>
            <a:rPr kumimoji="1" lang="en-US" altLang="ja-JP" sz="1100"/>
            <a:t>』</a:t>
          </a:r>
          <a:r>
            <a:rPr kumimoji="1" lang="ja-JP" altLang="en-US" sz="1100"/>
            <a:t>を選んでください。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Ｍ・Ｎ列は、施設種別をドロップダウンリストから選んでください。</a:t>
          </a:r>
        </a:p>
      </xdr:txBody>
    </xdr:sp>
    <xdr:clientData/>
  </xdr:twoCellAnchor>
  <xdr:twoCellAnchor>
    <xdr:from>
      <xdr:col>7</xdr:col>
      <xdr:colOff>71717</xdr:colOff>
      <xdr:row>17</xdr:row>
      <xdr:rowOff>62752</xdr:rowOff>
    </xdr:from>
    <xdr:to>
      <xdr:col>7</xdr:col>
      <xdr:colOff>630330</xdr:colOff>
      <xdr:row>17</xdr:row>
      <xdr:rowOff>64657</xdr:rowOff>
    </xdr:to>
    <xdr:cxnSp macro="">
      <xdr:nvCxnSpPr>
        <xdr:cNvPr id="29" name="直線矢印コネクタ 28"/>
        <xdr:cNvCxnSpPr/>
      </xdr:nvCxnSpPr>
      <xdr:spPr>
        <a:xfrm>
          <a:off x="4554070" y="2187387"/>
          <a:ext cx="558613" cy="1905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71718</xdr:colOff>
      <xdr:row>24</xdr:row>
      <xdr:rowOff>80683</xdr:rowOff>
    </xdr:from>
    <xdr:to>
      <xdr:col>7</xdr:col>
      <xdr:colOff>630331</xdr:colOff>
      <xdr:row>24</xdr:row>
      <xdr:rowOff>82588</xdr:rowOff>
    </xdr:to>
    <xdr:cxnSp macro="">
      <xdr:nvCxnSpPr>
        <xdr:cNvPr id="30" name="直線矢印コネクタ 29"/>
        <xdr:cNvCxnSpPr/>
      </xdr:nvCxnSpPr>
      <xdr:spPr>
        <a:xfrm>
          <a:off x="4554071" y="3397624"/>
          <a:ext cx="558613" cy="190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26894</xdr:colOff>
      <xdr:row>2</xdr:row>
      <xdr:rowOff>71718</xdr:rowOff>
    </xdr:from>
    <xdr:to>
      <xdr:col>6</xdr:col>
      <xdr:colOff>598394</xdr:colOff>
      <xdr:row>5</xdr:row>
      <xdr:rowOff>71719</xdr:rowOff>
    </xdr:to>
    <xdr:sp macro="" textlink="">
      <xdr:nvSpPr>
        <xdr:cNvPr id="31" name="正方形/長方形 30"/>
        <xdr:cNvSpPr/>
      </xdr:nvSpPr>
      <xdr:spPr>
        <a:xfrm>
          <a:off x="1272988" y="663389"/>
          <a:ext cx="3144371" cy="510989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正規雇用職員としての勤務期間ですか？</a:t>
          </a:r>
        </a:p>
      </xdr:txBody>
    </xdr:sp>
    <xdr:clientData/>
  </xdr:twoCellAnchor>
  <xdr:twoCellAnchor>
    <xdr:from>
      <xdr:col>7</xdr:col>
      <xdr:colOff>107575</xdr:colOff>
      <xdr:row>4</xdr:row>
      <xdr:rowOff>8965</xdr:rowOff>
    </xdr:from>
    <xdr:to>
      <xdr:col>8</xdr:col>
      <xdr:colOff>2800</xdr:colOff>
      <xdr:row>4</xdr:row>
      <xdr:rowOff>10870</xdr:rowOff>
    </xdr:to>
    <xdr:cxnSp macro="">
      <xdr:nvCxnSpPr>
        <xdr:cNvPr id="35" name="直線矢印コネクタ 34"/>
        <xdr:cNvCxnSpPr/>
      </xdr:nvCxnSpPr>
      <xdr:spPr>
        <a:xfrm>
          <a:off x="4589928" y="941294"/>
          <a:ext cx="558613" cy="1905"/>
        </a:xfrm>
        <a:prstGeom prst="straightConnector1">
          <a:avLst/>
        </a:prstGeom>
        <a:ln w="3810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71718</xdr:colOff>
      <xdr:row>2</xdr:row>
      <xdr:rowOff>17928</xdr:rowOff>
    </xdr:from>
    <xdr:to>
      <xdr:col>8</xdr:col>
      <xdr:colOff>212913</xdr:colOff>
      <xdr:row>3</xdr:row>
      <xdr:rowOff>119678</xdr:rowOff>
    </xdr:to>
    <xdr:sp macro="" textlink="">
      <xdr:nvSpPr>
        <xdr:cNvPr id="36" name="テキスト ボックス 35"/>
        <xdr:cNvSpPr txBox="1"/>
      </xdr:nvSpPr>
      <xdr:spPr>
        <a:xfrm>
          <a:off x="4554071" y="609599"/>
          <a:ext cx="804583" cy="27207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いいえ</a:t>
          </a:r>
        </a:p>
      </xdr:txBody>
    </xdr:sp>
    <xdr:clientData/>
  </xdr:twoCellAnchor>
  <xdr:twoCellAnchor>
    <xdr:from>
      <xdr:col>4</xdr:col>
      <xdr:colOff>322729</xdr:colOff>
      <xdr:row>6</xdr:row>
      <xdr:rowOff>0</xdr:rowOff>
    </xdr:from>
    <xdr:to>
      <xdr:col>4</xdr:col>
      <xdr:colOff>326539</xdr:colOff>
      <xdr:row>8</xdr:row>
      <xdr:rowOff>38100</xdr:rowOff>
    </xdr:to>
    <xdr:cxnSp macro="">
      <xdr:nvCxnSpPr>
        <xdr:cNvPr id="37" name="直線矢印コネクタ 36"/>
        <xdr:cNvCxnSpPr/>
      </xdr:nvCxnSpPr>
      <xdr:spPr>
        <a:xfrm>
          <a:off x="2841811" y="1272988"/>
          <a:ext cx="3810" cy="378759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537882</xdr:colOff>
      <xdr:row>6</xdr:row>
      <xdr:rowOff>53789</xdr:rowOff>
    </xdr:from>
    <xdr:to>
      <xdr:col>5</xdr:col>
      <xdr:colOff>528917</xdr:colOff>
      <xdr:row>8</xdr:row>
      <xdr:rowOff>62753</xdr:rowOff>
    </xdr:to>
    <xdr:sp macro="" textlink="">
      <xdr:nvSpPr>
        <xdr:cNvPr id="38" name="テキスト ボックス 37"/>
        <xdr:cNvSpPr txBox="1"/>
      </xdr:nvSpPr>
      <xdr:spPr>
        <a:xfrm>
          <a:off x="3056964" y="1326777"/>
          <a:ext cx="627529" cy="3496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はい</a:t>
          </a:r>
        </a:p>
      </xdr:txBody>
    </xdr:sp>
    <xdr:clientData/>
  </xdr:twoCellAnchor>
  <xdr:twoCellAnchor>
    <xdr:from>
      <xdr:col>8</xdr:col>
      <xdr:colOff>251011</xdr:colOff>
      <xdr:row>2</xdr:row>
      <xdr:rowOff>107576</xdr:rowOff>
    </xdr:from>
    <xdr:to>
      <xdr:col>13</xdr:col>
      <xdr:colOff>212911</xdr:colOff>
      <xdr:row>5</xdr:row>
      <xdr:rowOff>168536</xdr:rowOff>
    </xdr:to>
    <xdr:sp macro="" textlink="">
      <xdr:nvSpPr>
        <xdr:cNvPr id="39" name="正方形/長方形 38"/>
        <xdr:cNvSpPr/>
      </xdr:nvSpPr>
      <xdr:spPr>
        <a:xfrm>
          <a:off x="5396752" y="699247"/>
          <a:ext cx="3278841" cy="571948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勤続年数の算定対象とはなりませんので、</a:t>
          </a:r>
          <a:endParaRPr kumimoji="1" lang="en-US" altLang="ja-JP" sz="1100"/>
        </a:p>
        <a:p>
          <a:pPr algn="l"/>
          <a:r>
            <a:rPr kumimoji="1" lang="ja-JP" altLang="en-US" sz="1100"/>
            <a:t>Ｌ～Ｎ列は空欄のままにしてください。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M423"/>
  <sheetViews>
    <sheetView tabSelected="1" view="pageBreakPreview" zoomScaleNormal="100" zoomScaleSheetLayoutView="100" workbookViewId="0">
      <pane ySplit="4" topLeftCell="A5" activePane="bottomLeft" state="frozen"/>
      <selection pane="bottomLeft"/>
    </sheetView>
  </sheetViews>
  <sheetFormatPr defaultColWidth="8.81640625" defaultRowHeight="20.149999999999999" customHeight="1" outlineLevelRow="1" outlineLevelCol="1" x14ac:dyDescent="0.2"/>
  <cols>
    <col min="1" max="1" width="3.6328125" style="2" customWidth="1"/>
    <col min="2" max="2" width="5.1796875" style="30" customWidth="1"/>
    <col min="3" max="3" width="18.6328125" style="1" customWidth="1"/>
    <col min="4" max="4" width="10.6328125" style="2" customWidth="1"/>
    <col min="5" max="5" width="5.6328125" style="2" customWidth="1"/>
    <col min="6" max="6" width="12.6328125" style="42" customWidth="1"/>
    <col min="7" max="7" width="12.6328125" style="1" customWidth="1"/>
    <col min="8" max="8" width="10.6328125" style="42" customWidth="1"/>
    <col min="9" max="9" width="12.08984375" style="2" customWidth="1"/>
    <col min="10" max="10" width="3.6328125" style="2" customWidth="1"/>
    <col min="11" max="12" width="11.6328125" style="2" customWidth="1"/>
    <col min="13" max="14" width="18.81640625" style="30" customWidth="1"/>
    <col min="15" max="15" width="40.6328125" style="69" customWidth="1"/>
    <col min="16" max="19" width="5.6328125" style="2" customWidth="1"/>
    <col min="20" max="20" width="8.6328125" style="1" customWidth="1"/>
    <col min="21" max="24" width="3.6328125" style="2" customWidth="1"/>
    <col min="25" max="25" width="4.453125" style="2" bestFit="1" customWidth="1"/>
    <col min="26" max="26" width="3.6328125" style="2" customWidth="1"/>
    <col min="27" max="27" width="5.6328125" style="1" customWidth="1"/>
    <col min="28" max="28" width="6.453125" style="1" hidden="1" customWidth="1" outlineLevel="1"/>
    <col min="29" max="29" width="5.6328125" style="1" hidden="1" customWidth="1" outlineLevel="1"/>
    <col min="30" max="30" width="8.6328125" style="42" hidden="1" customWidth="1" outlineLevel="1"/>
    <col min="31" max="31" width="5.6328125" style="42" hidden="1" customWidth="1" outlineLevel="1"/>
    <col min="32" max="32" width="5.6328125" style="1" hidden="1" customWidth="1" outlineLevel="1"/>
    <col min="33" max="36" width="3.6328125" style="1" hidden="1" customWidth="1" outlineLevel="1"/>
    <col min="37" max="37" width="8.81640625" style="1" hidden="1" customWidth="1" outlineLevel="1"/>
    <col min="38" max="38" width="8.81640625" style="218" hidden="1" customWidth="1" outlineLevel="1"/>
    <col min="39" max="39" width="8.81640625" style="1" collapsed="1"/>
    <col min="40" max="16384" width="8.81640625" style="1"/>
  </cols>
  <sheetData>
    <row r="1" spans="1:38" s="228" customFormat="1" ht="27.75" customHeight="1" x14ac:dyDescent="0.2">
      <c r="A1" s="235" t="s">
        <v>208</v>
      </c>
      <c r="B1" s="227"/>
      <c r="D1" s="229"/>
      <c r="E1" s="229"/>
      <c r="F1" s="230"/>
      <c r="G1" s="231" t="s">
        <v>194</v>
      </c>
      <c r="H1" s="230"/>
      <c r="I1" s="229"/>
      <c r="J1" s="229"/>
      <c r="K1" s="229"/>
      <c r="L1" s="229"/>
      <c r="M1" s="227"/>
      <c r="N1" s="227"/>
      <c r="O1" s="232">
        <v>45383</v>
      </c>
      <c r="P1" s="229" t="s">
        <v>6</v>
      </c>
      <c r="Q1" s="229"/>
      <c r="R1" s="229"/>
      <c r="S1" s="229"/>
      <c r="U1" s="229"/>
      <c r="V1" s="229"/>
      <c r="W1" s="229"/>
      <c r="X1" s="229"/>
      <c r="Y1" s="229"/>
      <c r="Z1" s="229"/>
      <c r="AD1" s="230"/>
      <c r="AE1" s="230"/>
      <c r="AL1" s="233"/>
    </row>
    <row r="2" spans="1:38" ht="21" customHeight="1" x14ac:dyDescent="0.2">
      <c r="A2" s="208"/>
      <c r="C2" s="2"/>
      <c r="F2" s="30"/>
      <c r="G2" s="2"/>
      <c r="H2" s="30"/>
      <c r="O2" s="66"/>
    </row>
    <row r="3" spans="1:38" ht="19.5" customHeight="1" x14ac:dyDescent="0.2">
      <c r="A3" s="11" t="s">
        <v>149</v>
      </c>
      <c r="B3" s="28" t="s">
        <v>20</v>
      </c>
      <c r="C3" s="3" t="s">
        <v>0</v>
      </c>
      <c r="D3" s="11" t="s">
        <v>21</v>
      </c>
      <c r="E3" s="11" t="s">
        <v>19</v>
      </c>
      <c r="F3" s="28" t="s">
        <v>1</v>
      </c>
      <c r="G3" s="11" t="s">
        <v>4</v>
      </c>
      <c r="H3" s="28" t="s">
        <v>2</v>
      </c>
      <c r="I3" s="10" t="s">
        <v>12</v>
      </c>
      <c r="J3" s="159"/>
      <c r="K3" s="160"/>
      <c r="L3" s="160"/>
      <c r="M3" s="220"/>
      <c r="N3" s="28"/>
      <c r="O3" s="67"/>
      <c r="P3" s="253" t="s">
        <v>7</v>
      </c>
      <c r="Q3" s="254"/>
      <c r="R3" s="254"/>
      <c r="S3" s="255"/>
      <c r="T3" s="11" t="s">
        <v>17</v>
      </c>
      <c r="U3" s="253" t="s">
        <v>31</v>
      </c>
      <c r="V3" s="254"/>
      <c r="W3" s="254"/>
      <c r="X3" s="254"/>
      <c r="Y3" s="254"/>
      <c r="Z3" s="255"/>
      <c r="AA3" s="11" t="s">
        <v>33</v>
      </c>
    </row>
    <row r="4" spans="1:38" ht="19.5" customHeight="1" x14ac:dyDescent="0.2">
      <c r="A4" s="12"/>
      <c r="B4" s="29" t="s">
        <v>17</v>
      </c>
      <c r="C4" s="12"/>
      <c r="D4" s="12"/>
      <c r="E4" s="12"/>
      <c r="F4" s="29"/>
      <c r="G4" s="12"/>
      <c r="H4" s="29"/>
      <c r="I4" s="6" t="s">
        <v>13</v>
      </c>
      <c r="J4" s="7"/>
      <c r="K4" s="8" t="s">
        <v>14</v>
      </c>
      <c r="L4" s="8" t="s">
        <v>84</v>
      </c>
      <c r="M4" s="221" t="s">
        <v>146</v>
      </c>
      <c r="N4" s="29" t="s">
        <v>147</v>
      </c>
      <c r="O4" s="68" t="s">
        <v>18</v>
      </c>
      <c r="P4" s="9"/>
      <c r="Q4" s="7"/>
      <c r="R4" s="7"/>
      <c r="S4" s="7"/>
      <c r="T4" s="12" t="s">
        <v>16</v>
      </c>
      <c r="U4" s="9"/>
      <c r="V4" s="7"/>
      <c r="W4" s="7"/>
      <c r="X4" s="7"/>
      <c r="Y4" s="7"/>
      <c r="Z4" s="8"/>
      <c r="AA4" s="12"/>
    </row>
    <row r="5" spans="1:38" ht="20.149999999999999" customHeight="1" x14ac:dyDescent="0.2">
      <c r="A5" s="11">
        <v>1</v>
      </c>
      <c r="B5" s="28"/>
      <c r="C5" s="3"/>
      <c r="D5" s="32"/>
      <c r="E5" s="33" t="str">
        <f>IF(D5=""," ",DATEDIF(D5,$O$1,"y"))</f>
        <v xml:space="preserve"> </v>
      </c>
      <c r="F5" s="41"/>
      <c r="G5" s="41"/>
      <c r="H5" s="41"/>
      <c r="I5" s="13"/>
      <c r="J5" s="14"/>
      <c r="K5" s="219"/>
      <c r="L5" s="17"/>
      <c r="M5" s="222"/>
      <c r="N5" s="214"/>
      <c r="O5" s="65"/>
      <c r="P5" s="50">
        <f>U5</f>
        <v>124</v>
      </c>
      <c r="Q5" s="48" t="s">
        <v>8</v>
      </c>
      <c r="R5" s="51">
        <f>IF(Y5&gt;=15,W5+1,W5)</f>
        <v>3</v>
      </c>
      <c r="S5" s="49" t="s">
        <v>9</v>
      </c>
      <c r="T5" s="52" t="str">
        <f t="shared" ref="T5:T68" si="0">IF(OR(L:L="現施設",L:L="同一法人"),"○",IF(L:L="他法人","△"," "))</f>
        <v xml:space="preserve"> </v>
      </c>
      <c r="U5" s="16">
        <f>DATEDIF(I5,$O$1,"y")</f>
        <v>124</v>
      </c>
      <c r="V5" s="14" t="s">
        <v>8</v>
      </c>
      <c r="W5" s="14">
        <f>DATEDIF(I5,$O$1,"ym")</f>
        <v>3</v>
      </c>
      <c r="X5" s="14" t="s">
        <v>9</v>
      </c>
      <c r="Y5" s="14">
        <f>DATEDIF(I5,$O$1,"md")</f>
        <v>1</v>
      </c>
      <c r="Z5" s="15" t="s">
        <v>10</v>
      </c>
      <c r="AA5" s="52"/>
      <c r="AK5" s="1" t="str">
        <f>IF(N5="（老）特別養護老人ホーム（H12.4.1以前）",36616,"")</f>
        <v/>
      </c>
      <c r="AL5" s="218" t="e">
        <f>K5-AK5</f>
        <v>#VALUE!</v>
      </c>
    </row>
    <row r="6" spans="1:38" ht="20.149999999999999" customHeight="1" x14ac:dyDescent="0.2">
      <c r="A6" s="27"/>
      <c r="B6" s="31"/>
      <c r="C6" s="4"/>
      <c r="D6" s="27"/>
      <c r="E6" s="34"/>
      <c r="F6" s="43"/>
      <c r="G6" s="43"/>
      <c r="H6" s="43"/>
      <c r="I6" s="18"/>
      <c r="J6" s="19"/>
      <c r="K6" s="26"/>
      <c r="L6" s="182"/>
      <c r="M6" s="223"/>
      <c r="N6" s="215"/>
      <c r="O6" s="61"/>
      <c r="P6" s="38">
        <f>U6</f>
        <v>0</v>
      </c>
      <c r="Q6" s="19" t="s">
        <v>8</v>
      </c>
      <c r="R6" s="40">
        <f t="shared" ref="R6:R9" si="1">IF(Y6&gt;=15,W6+1,W6)</f>
        <v>0</v>
      </c>
      <c r="S6" s="19" t="s">
        <v>9</v>
      </c>
      <c r="T6" s="22" t="str">
        <f t="shared" si="0"/>
        <v xml:space="preserve"> </v>
      </c>
      <c r="U6" s="21">
        <f>DATEDIF(I6,K6,"y")</f>
        <v>0</v>
      </c>
      <c r="V6" s="19" t="s">
        <v>8</v>
      </c>
      <c r="W6" s="19">
        <f>DATEDIF(I6,K6,"ym")</f>
        <v>0</v>
      </c>
      <c r="X6" s="19" t="s">
        <v>9</v>
      </c>
      <c r="Y6" s="19">
        <f>DATEDIF(I6,K6,"md")</f>
        <v>0</v>
      </c>
      <c r="Z6" s="20" t="s">
        <v>10</v>
      </c>
      <c r="AA6" s="22"/>
      <c r="AK6" s="1" t="str">
        <f t="shared" ref="AK6:AK69" si="2">IF(N6="（老）特別養護老人ホーム（H12.4.1以前）",36616,"")</f>
        <v/>
      </c>
      <c r="AL6" s="218" t="e">
        <f>K6-AK6</f>
        <v>#VALUE!</v>
      </c>
    </row>
    <row r="7" spans="1:38" ht="20.149999999999999" customHeight="1" x14ac:dyDescent="0.2">
      <c r="A7" s="27"/>
      <c r="B7" s="31"/>
      <c r="C7" s="4"/>
      <c r="D7" s="27"/>
      <c r="E7" s="34"/>
      <c r="F7" s="43"/>
      <c r="G7" s="43"/>
      <c r="H7" s="43"/>
      <c r="I7" s="59"/>
      <c r="J7" s="54"/>
      <c r="K7" s="60"/>
      <c r="L7" s="182"/>
      <c r="M7" s="223"/>
      <c r="N7" s="215"/>
      <c r="O7" s="45"/>
      <c r="P7" s="53">
        <f>U7</f>
        <v>0</v>
      </c>
      <c r="Q7" s="54" t="s">
        <v>8</v>
      </c>
      <c r="R7" s="55">
        <f t="shared" si="1"/>
        <v>0</v>
      </c>
      <c r="S7" s="54" t="s">
        <v>9</v>
      </c>
      <c r="T7" s="62" t="str">
        <f t="shared" si="0"/>
        <v xml:space="preserve"> </v>
      </c>
      <c r="U7" s="21">
        <f>DATEDIF(I7,K7,"y")</f>
        <v>0</v>
      </c>
      <c r="V7" s="19" t="s">
        <v>8</v>
      </c>
      <c r="W7" s="19">
        <f>DATEDIF(I7,K7,"ym")</f>
        <v>0</v>
      </c>
      <c r="X7" s="19" t="s">
        <v>9</v>
      </c>
      <c r="Y7" s="19">
        <f>DATEDIF(I7,K7,"md")</f>
        <v>0</v>
      </c>
      <c r="Z7" s="20" t="s">
        <v>10</v>
      </c>
      <c r="AA7" s="62"/>
      <c r="AK7" s="1" t="str">
        <f t="shared" si="2"/>
        <v/>
      </c>
      <c r="AL7" s="218" t="e">
        <f t="shared" ref="AL7:AL70" si="3">K7-AK7</f>
        <v>#VALUE!</v>
      </c>
    </row>
    <row r="8" spans="1:38" ht="20.149999999999999" customHeight="1" x14ac:dyDescent="0.2">
      <c r="A8" s="27"/>
      <c r="B8" s="31"/>
      <c r="C8" s="4"/>
      <c r="D8" s="27"/>
      <c r="E8" s="34"/>
      <c r="F8" s="43"/>
      <c r="G8" s="43"/>
      <c r="H8" s="43"/>
      <c r="I8" s="59"/>
      <c r="J8" s="54"/>
      <c r="K8" s="60"/>
      <c r="L8" s="182"/>
      <c r="M8" s="223"/>
      <c r="N8" s="215"/>
      <c r="O8" s="61"/>
      <c r="P8" s="53">
        <f t="shared" ref="P8:P9" si="4">U8</f>
        <v>0</v>
      </c>
      <c r="Q8" s="54" t="s">
        <v>8</v>
      </c>
      <c r="R8" s="55">
        <f t="shared" si="1"/>
        <v>0</v>
      </c>
      <c r="S8" s="54" t="s">
        <v>9</v>
      </c>
      <c r="T8" s="62" t="str">
        <f t="shared" si="0"/>
        <v xml:space="preserve"> </v>
      </c>
      <c r="U8" s="63">
        <f>DATEDIF(I8,K8,"y")</f>
        <v>0</v>
      </c>
      <c r="V8" s="54" t="s">
        <v>8</v>
      </c>
      <c r="W8" s="54">
        <f>DATEDIF(I8,K8,"ym")</f>
        <v>0</v>
      </c>
      <c r="X8" s="54" t="s">
        <v>9</v>
      </c>
      <c r="Y8" s="54">
        <f>DATEDIF(I8,K8,"md")</f>
        <v>0</v>
      </c>
      <c r="Z8" s="64" t="s">
        <v>10</v>
      </c>
      <c r="AA8" s="62"/>
      <c r="AK8" s="1" t="str">
        <f t="shared" si="2"/>
        <v/>
      </c>
      <c r="AL8" s="218" t="e">
        <f t="shared" si="3"/>
        <v>#VALUE!</v>
      </c>
    </row>
    <row r="9" spans="1:38" ht="20.149999999999999" customHeight="1" thickBot="1" x14ac:dyDescent="0.25">
      <c r="A9" s="27"/>
      <c r="B9" s="31"/>
      <c r="C9" s="4"/>
      <c r="D9" s="27"/>
      <c r="E9" s="34"/>
      <c r="F9" s="43"/>
      <c r="G9" s="43"/>
      <c r="H9" s="43"/>
      <c r="I9" s="59"/>
      <c r="J9" s="54"/>
      <c r="K9" s="60"/>
      <c r="L9" s="182"/>
      <c r="M9" s="223"/>
      <c r="N9" s="215"/>
      <c r="O9" s="61"/>
      <c r="P9" s="53">
        <f t="shared" si="4"/>
        <v>0</v>
      </c>
      <c r="Q9" s="54" t="s">
        <v>8</v>
      </c>
      <c r="R9" s="55">
        <f t="shared" si="1"/>
        <v>0</v>
      </c>
      <c r="S9" s="54" t="s">
        <v>9</v>
      </c>
      <c r="T9" s="62" t="str">
        <f t="shared" si="0"/>
        <v xml:space="preserve"> </v>
      </c>
      <c r="U9" s="63">
        <f>DATEDIF(I9,K9,"y")</f>
        <v>0</v>
      </c>
      <c r="V9" s="54" t="s">
        <v>8</v>
      </c>
      <c r="W9" s="54">
        <f>DATEDIF(I9,K9,"ym")</f>
        <v>0</v>
      </c>
      <c r="X9" s="54" t="s">
        <v>9</v>
      </c>
      <c r="Y9" s="54">
        <f>DATEDIF(I9,K9,"md")</f>
        <v>0</v>
      </c>
      <c r="Z9" s="64" t="s">
        <v>10</v>
      </c>
      <c r="AA9" s="62"/>
      <c r="AK9" s="1" t="str">
        <f t="shared" si="2"/>
        <v/>
      </c>
      <c r="AL9" s="218" t="e">
        <f t="shared" si="3"/>
        <v>#VALUE!</v>
      </c>
    </row>
    <row r="10" spans="1:38" ht="20.149999999999999" customHeight="1" thickTop="1" x14ac:dyDescent="0.2">
      <c r="A10" s="27"/>
      <c r="B10" s="31"/>
      <c r="C10" s="4"/>
      <c r="D10" s="27"/>
      <c r="E10" s="34"/>
      <c r="F10" s="43"/>
      <c r="G10" s="43"/>
      <c r="H10" s="43"/>
      <c r="I10" s="59"/>
      <c r="J10" s="54"/>
      <c r="K10" s="60"/>
      <c r="L10" s="182"/>
      <c r="M10" s="223"/>
      <c r="N10" s="215"/>
      <c r="O10" s="102" t="s">
        <v>51</v>
      </c>
      <c r="P10" s="103">
        <f>U10</f>
        <v>0</v>
      </c>
      <c r="Q10" s="104" t="s">
        <v>8</v>
      </c>
      <c r="R10" s="105">
        <f>IF(Y10/15&gt;0,W10+ROUND(Y10/30,0),W10)</f>
        <v>0</v>
      </c>
      <c r="S10" s="104" t="s">
        <v>9</v>
      </c>
      <c r="T10" s="106" t="str">
        <f t="shared" si="0"/>
        <v xml:space="preserve"> </v>
      </c>
      <c r="U10" s="103">
        <f>SUMIF(T5:T9,"○",U5:U9)</f>
        <v>0</v>
      </c>
      <c r="V10" s="111" t="s">
        <v>8</v>
      </c>
      <c r="W10" s="112">
        <f>SUMIF(T5:T9,"○",W5:W9)</f>
        <v>0</v>
      </c>
      <c r="X10" s="111" t="s">
        <v>9</v>
      </c>
      <c r="Y10" s="112">
        <f>SUMIF(T5:T9,"○",Y5:Y9)</f>
        <v>0</v>
      </c>
      <c r="Z10" s="113" t="s">
        <v>10</v>
      </c>
      <c r="AA10" s="114"/>
      <c r="AK10" s="1" t="str">
        <f t="shared" si="2"/>
        <v/>
      </c>
      <c r="AL10" s="218" t="e">
        <f t="shared" si="3"/>
        <v>#VALUE!</v>
      </c>
    </row>
    <row r="11" spans="1:38" ht="20.149999999999999" customHeight="1" thickBot="1" x14ac:dyDescent="0.25">
      <c r="A11" s="27"/>
      <c r="B11" s="31"/>
      <c r="C11" s="4"/>
      <c r="D11" s="27"/>
      <c r="E11" s="34"/>
      <c r="F11" s="43"/>
      <c r="G11" s="43"/>
      <c r="H11" s="43"/>
      <c r="I11" s="59"/>
      <c r="J11" s="54"/>
      <c r="K11" s="64"/>
      <c r="L11" s="22"/>
      <c r="M11" s="223"/>
      <c r="N11" s="215"/>
      <c r="O11" s="107" t="s">
        <v>52</v>
      </c>
      <c r="P11" s="53">
        <f>U11</f>
        <v>0</v>
      </c>
      <c r="Q11" s="54" t="s">
        <v>8</v>
      </c>
      <c r="R11" s="55">
        <f>IF(Y11/15&gt;0,W11+ROUND(Y11/30,0),W11)</f>
        <v>0</v>
      </c>
      <c r="S11" s="64" t="s">
        <v>9</v>
      </c>
      <c r="T11" s="62" t="str">
        <f t="shared" si="0"/>
        <v xml:space="preserve"> </v>
      </c>
      <c r="U11" s="115">
        <f>SUMIF(T5:T9,"△",U5:U9)</f>
        <v>0</v>
      </c>
      <c r="V11" s="116" t="s">
        <v>8</v>
      </c>
      <c r="W11" s="117">
        <f>SUMIF(T5:T9,"△",W5:W9)</f>
        <v>0</v>
      </c>
      <c r="X11" s="116" t="s">
        <v>9</v>
      </c>
      <c r="Y11" s="117">
        <f>SUMIF(T5:T9,"△",Y5:Y9)</f>
        <v>0</v>
      </c>
      <c r="Z11" s="118" t="s">
        <v>10</v>
      </c>
      <c r="AA11" s="119"/>
      <c r="AC11" s="1">
        <f>P11*12+R11</f>
        <v>0</v>
      </c>
      <c r="AD11" s="42" t="s">
        <v>69</v>
      </c>
      <c r="AE11" s="42">
        <f>ROUNDDOWN(AC11/3,0)</f>
        <v>0</v>
      </c>
      <c r="AF11" s="1" t="s">
        <v>70</v>
      </c>
      <c r="AG11" s="1">
        <f>ROUNDDOWN(AE11/12,0)</f>
        <v>0</v>
      </c>
      <c r="AH11" s="1" t="s">
        <v>54</v>
      </c>
      <c r="AI11" s="1">
        <f>ROUNDDOWN(AE11-AG11*12,0)</f>
        <v>0</v>
      </c>
      <c r="AJ11" s="1" t="s">
        <v>68</v>
      </c>
      <c r="AK11" s="1" t="str">
        <f t="shared" si="2"/>
        <v/>
      </c>
      <c r="AL11" s="218" t="e">
        <f t="shared" si="3"/>
        <v>#VALUE!</v>
      </c>
    </row>
    <row r="12" spans="1:38" ht="20.149999999999999" customHeight="1" thickTop="1" thickBot="1" x14ac:dyDescent="0.25">
      <c r="A12" s="12"/>
      <c r="B12" s="29"/>
      <c r="C12" s="5"/>
      <c r="D12" s="12"/>
      <c r="E12" s="35"/>
      <c r="F12" s="44"/>
      <c r="G12" s="44"/>
      <c r="H12" s="44"/>
      <c r="I12" s="23"/>
      <c r="J12" s="24"/>
      <c r="K12" s="25"/>
      <c r="L12" s="136"/>
      <c r="M12" s="224"/>
      <c r="N12" s="185"/>
      <c r="O12" s="108" t="s">
        <v>53</v>
      </c>
      <c r="P12" s="56">
        <f>P10+AG11</f>
        <v>0</v>
      </c>
      <c r="Q12" s="57" t="s">
        <v>54</v>
      </c>
      <c r="R12" s="58">
        <f>R10+AI11</f>
        <v>0</v>
      </c>
      <c r="S12" s="57" t="s">
        <v>55</v>
      </c>
      <c r="T12" s="78" t="str">
        <f t="shared" si="0"/>
        <v xml:space="preserve"> </v>
      </c>
      <c r="U12" s="120">
        <f>IF(R12/12&gt;1,P12+ROUNDDOWN(R12/12,0),P12)</f>
        <v>0</v>
      </c>
      <c r="V12" s="121" t="s">
        <v>54</v>
      </c>
      <c r="W12" s="121">
        <f>IF(R12/12&gt;1,R12-ROUNDDOWN(R12/12,0)*12,R12)</f>
        <v>0</v>
      </c>
      <c r="X12" s="121" t="s">
        <v>55</v>
      </c>
      <c r="Y12" s="121"/>
      <c r="Z12" s="122"/>
      <c r="AA12" s="123" t="str">
        <f>VLOOKUP(U12*12+W12,月⇒ランク!A:B,2,TRUE)</f>
        <v>Ｋ</v>
      </c>
      <c r="AB12" s="1">
        <f>U12*12+W12</f>
        <v>0</v>
      </c>
      <c r="AK12" s="1" t="str">
        <f t="shared" si="2"/>
        <v/>
      </c>
      <c r="AL12" s="218" t="e">
        <f t="shared" si="3"/>
        <v>#VALUE!</v>
      </c>
    </row>
    <row r="13" spans="1:38" ht="20.149999999999999" customHeight="1" thickTop="1" x14ac:dyDescent="0.2">
      <c r="A13" s="11">
        <v>2</v>
      </c>
      <c r="B13" s="28"/>
      <c r="C13" s="3"/>
      <c r="D13" s="32"/>
      <c r="E13" s="33" t="str">
        <f t="shared" ref="E13:E76" si="5">IF(D13=""," ",DATEDIF(D13,$O$1,"y"))</f>
        <v xml:space="preserve"> </v>
      </c>
      <c r="F13" s="41"/>
      <c r="G13" s="41"/>
      <c r="H13" s="41"/>
      <c r="I13" s="71"/>
      <c r="J13" s="159"/>
      <c r="K13" s="160"/>
      <c r="L13" s="17"/>
      <c r="M13" s="222"/>
      <c r="N13" s="214"/>
      <c r="O13" s="65"/>
      <c r="P13" s="37">
        <f t="shared" ref="P13:P17" si="6">U13</f>
        <v>124</v>
      </c>
      <c r="Q13" s="14" t="s">
        <v>8</v>
      </c>
      <c r="R13" s="39">
        <f>IF(Y13&gt;=15,W13+1,W13)</f>
        <v>3</v>
      </c>
      <c r="S13" s="14" t="s">
        <v>9</v>
      </c>
      <c r="T13" s="17" t="str">
        <f t="shared" si="0"/>
        <v xml:space="preserve"> </v>
      </c>
      <c r="U13" s="109">
        <f>DATEDIF(I13,$O$1,"y")</f>
        <v>124</v>
      </c>
      <c r="V13" s="48" t="s">
        <v>8</v>
      </c>
      <c r="W13" s="48">
        <f>DATEDIF(I13,$O$1,"ym")</f>
        <v>3</v>
      </c>
      <c r="X13" s="48" t="s">
        <v>9</v>
      </c>
      <c r="Y13" s="48">
        <f>DATEDIF(I13,$O$1,"md")</f>
        <v>1</v>
      </c>
      <c r="Z13" s="49" t="s">
        <v>10</v>
      </c>
      <c r="AA13" s="52"/>
      <c r="AK13" s="1" t="str">
        <f t="shared" si="2"/>
        <v/>
      </c>
      <c r="AL13" s="218" t="e">
        <f t="shared" si="3"/>
        <v>#VALUE!</v>
      </c>
    </row>
    <row r="14" spans="1:38" ht="20.149999999999999" customHeight="1" x14ac:dyDescent="0.2">
      <c r="A14" s="27"/>
      <c r="B14" s="31"/>
      <c r="C14" s="4"/>
      <c r="D14" s="77"/>
      <c r="E14" s="34" t="str">
        <f t="shared" si="5"/>
        <v xml:space="preserve"> </v>
      </c>
      <c r="F14" s="43"/>
      <c r="G14" s="43"/>
      <c r="H14" s="43"/>
      <c r="I14" s="18"/>
      <c r="J14" s="19"/>
      <c r="K14" s="26"/>
      <c r="L14" s="182"/>
      <c r="M14" s="223"/>
      <c r="N14" s="215"/>
      <c r="O14" s="61"/>
      <c r="P14" s="38">
        <f t="shared" si="6"/>
        <v>0</v>
      </c>
      <c r="Q14" s="19" t="s">
        <v>8</v>
      </c>
      <c r="R14" s="40">
        <f>IF(Y14&gt;=15,W14+1,W14)</f>
        <v>0</v>
      </c>
      <c r="S14" s="19" t="s">
        <v>9</v>
      </c>
      <c r="T14" s="22" t="str">
        <f t="shared" si="0"/>
        <v xml:space="preserve"> </v>
      </c>
      <c r="U14" s="21">
        <f>DATEDIF(I14,K14,"y")</f>
        <v>0</v>
      </c>
      <c r="V14" s="19" t="s">
        <v>8</v>
      </c>
      <c r="W14" s="19">
        <f>DATEDIF(I14,K14,"ym")</f>
        <v>0</v>
      </c>
      <c r="X14" s="19" t="s">
        <v>9</v>
      </c>
      <c r="Y14" s="19">
        <f>DATEDIF(I14,K14,"md")</f>
        <v>0</v>
      </c>
      <c r="Z14" s="20" t="s">
        <v>10</v>
      </c>
      <c r="AA14" s="22"/>
      <c r="AK14" s="1" t="str">
        <f t="shared" si="2"/>
        <v/>
      </c>
      <c r="AL14" s="218" t="e">
        <f t="shared" si="3"/>
        <v>#VALUE!</v>
      </c>
    </row>
    <row r="15" spans="1:38" ht="20.149999999999999" customHeight="1" x14ac:dyDescent="0.2">
      <c r="A15" s="27"/>
      <c r="B15" s="31"/>
      <c r="C15" s="4"/>
      <c r="D15" s="27"/>
      <c r="E15" s="34" t="str">
        <f t="shared" si="5"/>
        <v xml:space="preserve"> </v>
      </c>
      <c r="F15" s="43"/>
      <c r="G15" s="43"/>
      <c r="H15" s="43"/>
      <c r="I15" s="18"/>
      <c r="J15" s="19"/>
      <c r="K15" s="26"/>
      <c r="L15" s="182"/>
      <c r="M15" s="223"/>
      <c r="N15" s="215"/>
      <c r="O15" s="45"/>
      <c r="P15" s="38">
        <f t="shared" si="6"/>
        <v>0</v>
      </c>
      <c r="Q15" s="19" t="s">
        <v>8</v>
      </c>
      <c r="R15" s="40">
        <f>IF(Y15&gt;=15,W15+1,W15)</f>
        <v>0</v>
      </c>
      <c r="S15" s="19" t="s">
        <v>9</v>
      </c>
      <c r="T15" s="22" t="str">
        <f t="shared" si="0"/>
        <v xml:space="preserve"> </v>
      </c>
      <c r="U15" s="21">
        <f>DATEDIF(I15,K15,"y")</f>
        <v>0</v>
      </c>
      <c r="V15" s="19" t="s">
        <v>8</v>
      </c>
      <c r="W15" s="19">
        <f>DATEDIF(I15,K15,"ym")</f>
        <v>0</v>
      </c>
      <c r="X15" s="19" t="s">
        <v>9</v>
      </c>
      <c r="Y15" s="19">
        <f>DATEDIF(I15,K15,"md")</f>
        <v>0</v>
      </c>
      <c r="Z15" s="20" t="s">
        <v>10</v>
      </c>
      <c r="AA15" s="22"/>
      <c r="AK15" s="1" t="str">
        <f t="shared" si="2"/>
        <v/>
      </c>
      <c r="AL15" s="218" t="e">
        <f t="shared" si="3"/>
        <v>#VALUE!</v>
      </c>
    </row>
    <row r="16" spans="1:38" ht="20.149999999999999" customHeight="1" x14ac:dyDescent="0.2">
      <c r="A16" s="27"/>
      <c r="B16" s="31"/>
      <c r="C16" s="4"/>
      <c r="D16" s="27"/>
      <c r="E16" s="34" t="str">
        <f t="shared" si="5"/>
        <v xml:space="preserve"> </v>
      </c>
      <c r="F16" s="43"/>
      <c r="G16" s="43"/>
      <c r="H16" s="43"/>
      <c r="I16" s="18"/>
      <c r="J16" s="19"/>
      <c r="K16" s="26"/>
      <c r="L16" s="182"/>
      <c r="M16" s="223"/>
      <c r="N16" s="215"/>
      <c r="O16" s="158"/>
      <c r="P16" s="38">
        <f t="shared" si="6"/>
        <v>0</v>
      </c>
      <c r="Q16" s="19" t="s">
        <v>8</v>
      </c>
      <c r="R16" s="40">
        <f>IF(Y16&gt;=15,W16+1,W16)</f>
        <v>0</v>
      </c>
      <c r="S16" s="19" t="s">
        <v>9</v>
      </c>
      <c r="T16" s="22" t="str">
        <f t="shared" si="0"/>
        <v xml:space="preserve"> </v>
      </c>
      <c r="U16" s="21">
        <f>DATEDIF(I16,K16,"y")</f>
        <v>0</v>
      </c>
      <c r="V16" s="19" t="s">
        <v>8</v>
      </c>
      <c r="W16" s="19">
        <f>DATEDIF(I16,K16,"ym")</f>
        <v>0</v>
      </c>
      <c r="X16" s="19" t="s">
        <v>9</v>
      </c>
      <c r="Y16" s="19">
        <f>DATEDIF(I16,K16,"md")</f>
        <v>0</v>
      </c>
      <c r="Z16" s="20" t="s">
        <v>10</v>
      </c>
      <c r="AA16" s="22"/>
      <c r="AK16" s="1" t="str">
        <f t="shared" si="2"/>
        <v/>
      </c>
      <c r="AL16" s="218" t="e">
        <f t="shared" si="3"/>
        <v>#VALUE!</v>
      </c>
    </row>
    <row r="17" spans="1:38" ht="20.149999999999999" customHeight="1" thickBot="1" x14ac:dyDescent="0.25">
      <c r="A17" s="27"/>
      <c r="B17" s="31"/>
      <c r="C17" s="4"/>
      <c r="D17" s="27"/>
      <c r="E17" s="34" t="str">
        <f t="shared" si="5"/>
        <v xml:space="preserve"> </v>
      </c>
      <c r="F17" s="43"/>
      <c r="G17" s="43"/>
      <c r="H17" s="43"/>
      <c r="I17" s="59"/>
      <c r="J17" s="54"/>
      <c r="K17" s="60"/>
      <c r="L17" s="182"/>
      <c r="M17" s="223"/>
      <c r="N17" s="215"/>
      <c r="O17" s="61"/>
      <c r="P17" s="53">
        <f t="shared" si="6"/>
        <v>0</v>
      </c>
      <c r="Q17" s="54" t="s">
        <v>8</v>
      </c>
      <c r="R17" s="55">
        <f t="shared" ref="R17" si="7">IF(Y17&gt;=15,W17+1,W17)</f>
        <v>0</v>
      </c>
      <c r="S17" s="54" t="s">
        <v>9</v>
      </c>
      <c r="T17" s="62" t="str">
        <f t="shared" si="0"/>
        <v xml:space="preserve"> </v>
      </c>
      <c r="U17" s="63">
        <f>DATEDIF(I17,K17,"y")</f>
        <v>0</v>
      </c>
      <c r="V17" s="54" t="s">
        <v>8</v>
      </c>
      <c r="W17" s="54">
        <f>DATEDIF(I17,K17,"ym")</f>
        <v>0</v>
      </c>
      <c r="X17" s="54" t="s">
        <v>9</v>
      </c>
      <c r="Y17" s="54">
        <f>DATEDIF(I17,K17,"md")</f>
        <v>0</v>
      </c>
      <c r="Z17" s="64" t="s">
        <v>10</v>
      </c>
      <c r="AA17" s="62"/>
      <c r="AK17" s="1" t="str">
        <f t="shared" si="2"/>
        <v/>
      </c>
      <c r="AL17" s="218" t="e">
        <f t="shared" si="3"/>
        <v>#VALUE!</v>
      </c>
    </row>
    <row r="18" spans="1:38" ht="20.149999999999999" customHeight="1" thickTop="1" x14ac:dyDescent="0.2">
      <c r="A18" s="27"/>
      <c r="B18" s="31"/>
      <c r="C18" s="4"/>
      <c r="D18" s="27"/>
      <c r="E18" s="34" t="str">
        <f t="shared" si="5"/>
        <v xml:space="preserve"> </v>
      </c>
      <c r="F18" s="43"/>
      <c r="G18" s="43"/>
      <c r="H18" s="43"/>
      <c r="I18" s="59"/>
      <c r="J18" s="54"/>
      <c r="K18" s="60"/>
      <c r="L18" s="182"/>
      <c r="M18" s="223"/>
      <c r="N18" s="215"/>
      <c r="O18" s="102" t="s">
        <v>51</v>
      </c>
      <c r="P18" s="103">
        <f>U18</f>
        <v>0</v>
      </c>
      <c r="Q18" s="104" t="s">
        <v>8</v>
      </c>
      <c r="R18" s="105">
        <f>IF(Y18/15&gt;0,W18+ROUND(Y18/30,0),W18)</f>
        <v>0</v>
      </c>
      <c r="S18" s="104" t="s">
        <v>9</v>
      </c>
      <c r="T18" s="106" t="str">
        <f t="shared" si="0"/>
        <v xml:space="preserve"> </v>
      </c>
      <c r="U18" s="103">
        <f>SUMIF(T13:T17,"○",U13:U17)</f>
        <v>0</v>
      </c>
      <c r="V18" s="111" t="s">
        <v>8</v>
      </c>
      <c r="W18" s="112">
        <f>SUMIF(T13:T17,"○",W13:W17)</f>
        <v>0</v>
      </c>
      <c r="X18" s="111" t="s">
        <v>9</v>
      </c>
      <c r="Y18" s="112">
        <f>SUMIF(T13:T17,"○",Y13:Y17)</f>
        <v>0</v>
      </c>
      <c r="Z18" s="113" t="s">
        <v>10</v>
      </c>
      <c r="AA18" s="114"/>
      <c r="AK18" s="1" t="str">
        <f t="shared" si="2"/>
        <v/>
      </c>
      <c r="AL18" s="218" t="e">
        <f t="shared" si="3"/>
        <v>#VALUE!</v>
      </c>
    </row>
    <row r="19" spans="1:38" ht="20.149999999999999" customHeight="1" thickBot="1" x14ac:dyDescent="0.25">
      <c r="A19" s="27"/>
      <c r="B19" s="31"/>
      <c r="C19" s="4"/>
      <c r="D19" s="27"/>
      <c r="E19" s="34" t="str">
        <f t="shared" si="5"/>
        <v xml:space="preserve"> </v>
      </c>
      <c r="F19" s="43"/>
      <c r="G19" s="43"/>
      <c r="H19" s="43"/>
      <c r="I19" s="59"/>
      <c r="J19" s="54"/>
      <c r="K19" s="64"/>
      <c r="L19" s="22"/>
      <c r="M19" s="223"/>
      <c r="N19" s="215"/>
      <c r="O19" s="107" t="s">
        <v>52</v>
      </c>
      <c r="P19" s="53">
        <f>U19</f>
        <v>0</v>
      </c>
      <c r="Q19" s="54" t="s">
        <v>8</v>
      </c>
      <c r="R19" s="55">
        <f>IF(Y19/15&gt;0,W19+ROUND(Y19/30,0),W19)</f>
        <v>0</v>
      </c>
      <c r="S19" s="64" t="s">
        <v>9</v>
      </c>
      <c r="T19" s="62" t="str">
        <f t="shared" si="0"/>
        <v xml:space="preserve"> </v>
      </c>
      <c r="U19" s="115">
        <f>SUMIF(T13:T17,"△",U13:U17)</f>
        <v>0</v>
      </c>
      <c r="V19" s="116" t="s">
        <v>8</v>
      </c>
      <c r="W19" s="117">
        <f>SUMIF(T13:T17,"△",W13:W17)</f>
        <v>0</v>
      </c>
      <c r="X19" s="116" t="s">
        <v>9</v>
      </c>
      <c r="Y19" s="117">
        <f>SUMIF(T13:T17,"△",Y13:Y17)</f>
        <v>0</v>
      </c>
      <c r="Z19" s="118" t="s">
        <v>10</v>
      </c>
      <c r="AA19" s="119"/>
      <c r="AC19" s="1">
        <f>P19*12+R19</f>
        <v>0</v>
      </c>
      <c r="AD19" s="42" t="s">
        <v>69</v>
      </c>
      <c r="AE19" s="42">
        <f>ROUNDDOWN(AC19/3,0)</f>
        <v>0</v>
      </c>
      <c r="AF19" s="1" t="s">
        <v>70</v>
      </c>
      <c r="AG19" s="1">
        <f>ROUNDDOWN(AE19/12,0)</f>
        <v>0</v>
      </c>
      <c r="AH19" s="1" t="s">
        <v>54</v>
      </c>
      <c r="AI19" s="1">
        <f>ROUNDDOWN(AE19-AG19*12,0)</f>
        <v>0</v>
      </c>
      <c r="AJ19" s="1" t="s">
        <v>68</v>
      </c>
      <c r="AK19" s="1" t="str">
        <f t="shared" si="2"/>
        <v/>
      </c>
      <c r="AL19" s="218" t="e">
        <f t="shared" si="3"/>
        <v>#VALUE!</v>
      </c>
    </row>
    <row r="20" spans="1:38" ht="20.149999999999999" customHeight="1" thickTop="1" thickBot="1" x14ac:dyDescent="0.25">
      <c r="A20" s="12"/>
      <c r="B20" s="29"/>
      <c r="C20" s="5"/>
      <c r="D20" s="12"/>
      <c r="E20" s="35" t="str">
        <f t="shared" si="5"/>
        <v xml:space="preserve"> </v>
      </c>
      <c r="F20" s="44"/>
      <c r="G20" s="44"/>
      <c r="H20" s="44"/>
      <c r="I20" s="23"/>
      <c r="J20" s="24"/>
      <c r="K20" s="25"/>
      <c r="L20" s="136"/>
      <c r="M20" s="224"/>
      <c r="N20" s="185"/>
      <c r="O20" s="108" t="s">
        <v>53</v>
      </c>
      <c r="P20" s="56">
        <f>P18+AG19</f>
        <v>0</v>
      </c>
      <c r="Q20" s="57" t="s">
        <v>54</v>
      </c>
      <c r="R20" s="58">
        <f>R18+AI19</f>
        <v>0</v>
      </c>
      <c r="S20" s="57" t="s">
        <v>55</v>
      </c>
      <c r="T20" s="78" t="str">
        <f t="shared" si="0"/>
        <v xml:space="preserve"> </v>
      </c>
      <c r="U20" s="120">
        <f>IF(R20/12&gt;1,P20+ROUNDDOWN(R20/12,0),P20)</f>
        <v>0</v>
      </c>
      <c r="V20" s="121" t="s">
        <v>54</v>
      </c>
      <c r="W20" s="121">
        <f>IF(R20/12&gt;1,R20-ROUNDDOWN(R20/12,0)*12,R20)</f>
        <v>0</v>
      </c>
      <c r="X20" s="121" t="s">
        <v>55</v>
      </c>
      <c r="Y20" s="121"/>
      <c r="Z20" s="122"/>
      <c r="AA20" s="123" t="str">
        <f>VLOOKUP(U20*12+W20,月⇒ランク!A:B,2,TRUE)</f>
        <v>Ｋ</v>
      </c>
      <c r="AB20" s="1">
        <f>U20*12+W20</f>
        <v>0</v>
      </c>
      <c r="AK20" s="1" t="str">
        <f t="shared" si="2"/>
        <v/>
      </c>
      <c r="AL20" s="218" t="e">
        <f t="shared" si="3"/>
        <v>#VALUE!</v>
      </c>
    </row>
    <row r="21" spans="1:38" ht="20.149999999999999" customHeight="1" thickTop="1" x14ac:dyDescent="0.2">
      <c r="A21" s="11">
        <v>3</v>
      </c>
      <c r="B21" s="28"/>
      <c r="C21" s="3"/>
      <c r="D21" s="32"/>
      <c r="E21" s="33" t="str">
        <f t="shared" si="5"/>
        <v xml:space="preserve"> </v>
      </c>
      <c r="F21" s="41"/>
      <c r="G21" s="41"/>
      <c r="H21" s="41"/>
      <c r="I21" s="13"/>
      <c r="J21" s="14"/>
      <c r="K21" s="15"/>
      <c r="L21" s="17"/>
      <c r="M21" s="222"/>
      <c r="N21" s="214"/>
      <c r="O21" s="67"/>
      <c r="P21" s="37">
        <f>U21</f>
        <v>124</v>
      </c>
      <c r="Q21" s="14" t="s">
        <v>8</v>
      </c>
      <c r="R21" s="39">
        <f t="shared" ref="R21:R40" si="8">IF(Y21&gt;=15,W21+1,W21)</f>
        <v>3</v>
      </c>
      <c r="S21" s="14" t="s">
        <v>9</v>
      </c>
      <c r="T21" s="17" t="str">
        <f t="shared" si="0"/>
        <v xml:space="preserve"> </v>
      </c>
      <c r="U21" s="16">
        <f>DATEDIF(I21,$O$1,"y")</f>
        <v>124</v>
      </c>
      <c r="V21" s="14" t="s">
        <v>8</v>
      </c>
      <c r="W21" s="14">
        <f>DATEDIF(I21,$O$1,"ym")</f>
        <v>3</v>
      </c>
      <c r="X21" s="14" t="s">
        <v>9</v>
      </c>
      <c r="Y21" s="14">
        <f>DATEDIF(I21,$O$1,"md")</f>
        <v>1</v>
      </c>
      <c r="Z21" s="15" t="s">
        <v>10</v>
      </c>
      <c r="AA21" s="17"/>
      <c r="AK21" s="1" t="str">
        <f t="shared" si="2"/>
        <v/>
      </c>
      <c r="AL21" s="218" t="e">
        <f t="shared" si="3"/>
        <v>#VALUE!</v>
      </c>
    </row>
    <row r="22" spans="1:38" ht="20.149999999999999" customHeight="1" x14ac:dyDescent="0.2">
      <c r="A22" s="27"/>
      <c r="B22" s="31"/>
      <c r="C22" s="4"/>
      <c r="D22" s="27"/>
      <c r="E22" s="34" t="str">
        <f t="shared" si="5"/>
        <v xml:space="preserve"> </v>
      </c>
      <c r="F22" s="43"/>
      <c r="G22" s="43"/>
      <c r="H22" s="43"/>
      <c r="I22" s="18"/>
      <c r="J22" s="19"/>
      <c r="K22" s="26"/>
      <c r="L22" s="182"/>
      <c r="M22" s="223"/>
      <c r="N22" s="215"/>
      <c r="O22" s="45"/>
      <c r="P22" s="38">
        <f>U22</f>
        <v>0</v>
      </c>
      <c r="Q22" s="19" t="s">
        <v>8</v>
      </c>
      <c r="R22" s="40">
        <f t="shared" si="8"/>
        <v>0</v>
      </c>
      <c r="S22" s="19" t="s">
        <v>9</v>
      </c>
      <c r="T22" s="22" t="str">
        <f t="shared" si="0"/>
        <v xml:space="preserve"> </v>
      </c>
      <c r="U22" s="21">
        <f>DATEDIF(I22,K22,"y")</f>
        <v>0</v>
      </c>
      <c r="V22" s="19" t="s">
        <v>8</v>
      </c>
      <c r="W22" s="19">
        <f>DATEDIF(I22,K22,"ym")</f>
        <v>0</v>
      </c>
      <c r="X22" s="19" t="s">
        <v>9</v>
      </c>
      <c r="Y22" s="19">
        <f>DATEDIF(I22,K22,"md")</f>
        <v>0</v>
      </c>
      <c r="Z22" s="20" t="s">
        <v>10</v>
      </c>
      <c r="AA22" s="22"/>
      <c r="AK22" s="1" t="str">
        <f t="shared" si="2"/>
        <v/>
      </c>
      <c r="AL22" s="218" t="e">
        <f t="shared" si="3"/>
        <v>#VALUE!</v>
      </c>
    </row>
    <row r="23" spans="1:38" ht="20.149999999999999" customHeight="1" x14ac:dyDescent="0.2">
      <c r="A23" s="27"/>
      <c r="B23" s="31"/>
      <c r="C23" s="4"/>
      <c r="D23" s="27"/>
      <c r="E23" s="34" t="str">
        <f t="shared" si="5"/>
        <v xml:space="preserve"> </v>
      </c>
      <c r="F23" s="43"/>
      <c r="G23" s="43"/>
      <c r="H23" s="43"/>
      <c r="I23" s="18"/>
      <c r="J23" s="19"/>
      <c r="K23" s="26"/>
      <c r="L23" s="182"/>
      <c r="M23" s="223"/>
      <c r="N23" s="215"/>
      <c r="O23" s="158"/>
      <c r="P23" s="38">
        <f t="shared" ref="P23:P25" si="9">U23</f>
        <v>0</v>
      </c>
      <c r="Q23" s="19" t="s">
        <v>8</v>
      </c>
      <c r="R23" s="40">
        <f t="shared" si="8"/>
        <v>0</v>
      </c>
      <c r="S23" s="19" t="s">
        <v>9</v>
      </c>
      <c r="T23" s="22" t="str">
        <f t="shared" si="0"/>
        <v xml:space="preserve"> </v>
      </c>
      <c r="U23" s="21">
        <f>DATEDIF(I23,K23,"y")</f>
        <v>0</v>
      </c>
      <c r="V23" s="19" t="s">
        <v>8</v>
      </c>
      <c r="W23" s="19">
        <f>DATEDIF(I23,K23,"ym")</f>
        <v>0</v>
      </c>
      <c r="X23" s="19" t="s">
        <v>9</v>
      </c>
      <c r="Y23" s="19">
        <f>DATEDIF(I23,K23,"md")</f>
        <v>0</v>
      </c>
      <c r="Z23" s="20" t="s">
        <v>10</v>
      </c>
      <c r="AA23" s="22"/>
      <c r="AK23" s="1" t="str">
        <f t="shared" si="2"/>
        <v/>
      </c>
      <c r="AL23" s="218" t="e">
        <f t="shared" si="3"/>
        <v>#VALUE!</v>
      </c>
    </row>
    <row r="24" spans="1:38" ht="20.149999999999999" customHeight="1" x14ac:dyDescent="0.2">
      <c r="A24" s="27"/>
      <c r="B24" s="31"/>
      <c r="C24" s="4"/>
      <c r="D24" s="27"/>
      <c r="E24" s="34" t="str">
        <f t="shared" si="5"/>
        <v xml:space="preserve"> </v>
      </c>
      <c r="F24" s="43"/>
      <c r="G24" s="43"/>
      <c r="H24" s="43"/>
      <c r="I24" s="59"/>
      <c r="J24" s="54"/>
      <c r="K24" s="60"/>
      <c r="L24" s="182"/>
      <c r="M24" s="223"/>
      <c r="N24" s="215"/>
      <c r="O24" s="61"/>
      <c r="P24" s="53">
        <f t="shared" si="9"/>
        <v>0</v>
      </c>
      <c r="Q24" s="54" t="s">
        <v>8</v>
      </c>
      <c r="R24" s="55">
        <f t="shared" si="8"/>
        <v>0</v>
      </c>
      <c r="S24" s="54" t="s">
        <v>9</v>
      </c>
      <c r="T24" s="62" t="str">
        <f t="shared" si="0"/>
        <v xml:space="preserve"> </v>
      </c>
      <c r="U24" s="63">
        <f>DATEDIF(I24,K24,"y")</f>
        <v>0</v>
      </c>
      <c r="V24" s="54" t="s">
        <v>8</v>
      </c>
      <c r="W24" s="54">
        <f>DATEDIF(I24,K24,"ym")</f>
        <v>0</v>
      </c>
      <c r="X24" s="54" t="s">
        <v>9</v>
      </c>
      <c r="Y24" s="54">
        <f>DATEDIF(I24,K24,"md")</f>
        <v>0</v>
      </c>
      <c r="Z24" s="64" t="s">
        <v>10</v>
      </c>
      <c r="AA24" s="62"/>
      <c r="AK24" s="1" t="str">
        <f t="shared" si="2"/>
        <v/>
      </c>
      <c r="AL24" s="218" t="e">
        <f t="shared" si="3"/>
        <v>#VALUE!</v>
      </c>
    </row>
    <row r="25" spans="1:38" ht="20.149999999999999" customHeight="1" thickBot="1" x14ac:dyDescent="0.25">
      <c r="A25" s="27"/>
      <c r="B25" s="31"/>
      <c r="C25" s="4"/>
      <c r="D25" s="27"/>
      <c r="E25" s="34" t="str">
        <f t="shared" si="5"/>
        <v xml:space="preserve"> </v>
      </c>
      <c r="F25" s="43"/>
      <c r="G25" s="43"/>
      <c r="H25" s="43"/>
      <c r="I25" s="59"/>
      <c r="J25" s="54"/>
      <c r="K25" s="60"/>
      <c r="L25" s="182"/>
      <c r="M25" s="223"/>
      <c r="N25" s="215"/>
      <c r="O25" s="61"/>
      <c r="P25" s="53">
        <f t="shared" si="9"/>
        <v>0</v>
      </c>
      <c r="Q25" s="54" t="s">
        <v>8</v>
      </c>
      <c r="R25" s="55">
        <f t="shared" si="8"/>
        <v>0</v>
      </c>
      <c r="S25" s="54" t="s">
        <v>9</v>
      </c>
      <c r="T25" s="62" t="str">
        <f t="shared" si="0"/>
        <v xml:space="preserve"> </v>
      </c>
      <c r="U25" s="63">
        <f>DATEDIF(I25,K25,"y")</f>
        <v>0</v>
      </c>
      <c r="V25" s="54" t="s">
        <v>8</v>
      </c>
      <c r="W25" s="54">
        <f>DATEDIF(I25,K25,"ym")</f>
        <v>0</v>
      </c>
      <c r="X25" s="54" t="s">
        <v>9</v>
      </c>
      <c r="Y25" s="54">
        <f>DATEDIF(I25,K25,"md")</f>
        <v>0</v>
      </c>
      <c r="Z25" s="64" t="s">
        <v>10</v>
      </c>
      <c r="AA25" s="62"/>
      <c r="AK25" s="1" t="str">
        <f t="shared" si="2"/>
        <v/>
      </c>
      <c r="AL25" s="218" t="e">
        <f t="shared" si="3"/>
        <v>#VALUE!</v>
      </c>
    </row>
    <row r="26" spans="1:38" ht="20.149999999999999" customHeight="1" thickTop="1" x14ac:dyDescent="0.2">
      <c r="A26" s="27"/>
      <c r="B26" s="31"/>
      <c r="C26" s="4"/>
      <c r="D26" s="27"/>
      <c r="E26" s="34" t="str">
        <f t="shared" si="5"/>
        <v xml:space="preserve"> </v>
      </c>
      <c r="F26" s="43"/>
      <c r="G26" s="43"/>
      <c r="H26" s="43"/>
      <c r="I26" s="59"/>
      <c r="J26" s="54"/>
      <c r="K26" s="60"/>
      <c r="L26" s="182"/>
      <c r="M26" s="223"/>
      <c r="N26" s="215"/>
      <c r="O26" s="102" t="s">
        <v>51</v>
      </c>
      <c r="P26" s="103">
        <f>U26</f>
        <v>0</v>
      </c>
      <c r="Q26" s="104" t="s">
        <v>8</v>
      </c>
      <c r="R26" s="105">
        <f>IF(Y26/15&gt;0,W26+ROUND(Y26/30,0),W26)</f>
        <v>0</v>
      </c>
      <c r="S26" s="104" t="s">
        <v>9</v>
      </c>
      <c r="T26" s="106" t="str">
        <f t="shared" si="0"/>
        <v xml:space="preserve"> </v>
      </c>
      <c r="U26" s="103">
        <f>SUMIF(T21:T25,"○",U21:U25)</f>
        <v>0</v>
      </c>
      <c r="V26" s="111" t="s">
        <v>8</v>
      </c>
      <c r="W26" s="112">
        <f>SUMIF(T21:T25,"○",W21:W25)</f>
        <v>0</v>
      </c>
      <c r="X26" s="111" t="s">
        <v>9</v>
      </c>
      <c r="Y26" s="112">
        <f>SUMIF(T21:T25,"○",Y21:Y25)</f>
        <v>0</v>
      </c>
      <c r="Z26" s="113" t="s">
        <v>10</v>
      </c>
      <c r="AA26" s="114"/>
      <c r="AK26" s="1" t="str">
        <f t="shared" si="2"/>
        <v/>
      </c>
      <c r="AL26" s="218" t="e">
        <f t="shared" si="3"/>
        <v>#VALUE!</v>
      </c>
    </row>
    <row r="27" spans="1:38" ht="20.149999999999999" customHeight="1" thickBot="1" x14ac:dyDescent="0.25">
      <c r="A27" s="27"/>
      <c r="B27" s="31"/>
      <c r="C27" s="4"/>
      <c r="D27" s="27"/>
      <c r="E27" s="34" t="str">
        <f t="shared" si="5"/>
        <v xml:space="preserve"> </v>
      </c>
      <c r="F27" s="43"/>
      <c r="G27" s="43"/>
      <c r="H27" s="43"/>
      <c r="I27" s="59"/>
      <c r="J27" s="54"/>
      <c r="K27" s="64"/>
      <c r="L27" s="22"/>
      <c r="M27" s="223"/>
      <c r="N27" s="215"/>
      <c r="O27" s="107" t="s">
        <v>52</v>
      </c>
      <c r="P27" s="53">
        <f>U27</f>
        <v>0</v>
      </c>
      <c r="Q27" s="54" t="s">
        <v>8</v>
      </c>
      <c r="R27" s="55">
        <f>IF(Y27/15&gt;0,W27+ROUND(Y27/30,0),W27)</f>
        <v>0</v>
      </c>
      <c r="S27" s="64" t="s">
        <v>9</v>
      </c>
      <c r="T27" s="62" t="str">
        <f t="shared" si="0"/>
        <v xml:space="preserve"> </v>
      </c>
      <c r="U27" s="115">
        <f>SUMIF(T21:T25,"△",U21:U25)</f>
        <v>0</v>
      </c>
      <c r="V27" s="116" t="s">
        <v>8</v>
      </c>
      <c r="W27" s="117">
        <f>SUMIF(T21:T25,"△",W21:W25)</f>
        <v>0</v>
      </c>
      <c r="X27" s="116" t="s">
        <v>9</v>
      </c>
      <c r="Y27" s="117">
        <f>SUMIF(T21:T25,"△",Y21:Y25)</f>
        <v>0</v>
      </c>
      <c r="Z27" s="118" t="s">
        <v>10</v>
      </c>
      <c r="AA27" s="119"/>
      <c r="AC27" s="1">
        <f>P27*12+R27</f>
        <v>0</v>
      </c>
      <c r="AD27" s="42" t="s">
        <v>69</v>
      </c>
      <c r="AE27" s="42">
        <f>ROUNDDOWN(AC27/3,0)</f>
        <v>0</v>
      </c>
      <c r="AF27" s="1" t="s">
        <v>70</v>
      </c>
      <c r="AG27" s="1">
        <f>ROUNDDOWN(AE27/12,0)</f>
        <v>0</v>
      </c>
      <c r="AH27" s="1" t="s">
        <v>54</v>
      </c>
      <c r="AI27" s="1">
        <f>ROUNDDOWN(AE27-AG27*12,0)</f>
        <v>0</v>
      </c>
      <c r="AJ27" s="1" t="s">
        <v>68</v>
      </c>
      <c r="AK27" s="1" t="str">
        <f t="shared" si="2"/>
        <v/>
      </c>
      <c r="AL27" s="218" t="e">
        <f t="shared" si="3"/>
        <v>#VALUE!</v>
      </c>
    </row>
    <row r="28" spans="1:38" ht="20.149999999999999" customHeight="1" thickTop="1" thickBot="1" x14ac:dyDescent="0.25">
      <c r="A28" s="12"/>
      <c r="B28" s="29"/>
      <c r="C28" s="5"/>
      <c r="D28" s="12"/>
      <c r="E28" s="35" t="str">
        <f t="shared" si="5"/>
        <v xml:space="preserve"> </v>
      </c>
      <c r="F28" s="44"/>
      <c r="G28" s="44"/>
      <c r="H28" s="44"/>
      <c r="I28" s="23"/>
      <c r="J28" s="24"/>
      <c r="K28" s="25"/>
      <c r="L28" s="136"/>
      <c r="M28" s="224"/>
      <c r="N28" s="185"/>
      <c r="O28" s="108" t="s">
        <v>53</v>
      </c>
      <c r="P28" s="56">
        <f>P26+AG27</f>
        <v>0</v>
      </c>
      <c r="Q28" s="57" t="s">
        <v>54</v>
      </c>
      <c r="R28" s="58">
        <f>R26+AI27</f>
        <v>0</v>
      </c>
      <c r="S28" s="57" t="s">
        <v>55</v>
      </c>
      <c r="T28" s="78" t="str">
        <f t="shared" si="0"/>
        <v xml:space="preserve"> </v>
      </c>
      <c r="U28" s="120">
        <f>IF(R28/12&gt;1,P28+ROUNDDOWN(R28/12,0),P28)</f>
        <v>0</v>
      </c>
      <c r="V28" s="121" t="s">
        <v>54</v>
      </c>
      <c r="W28" s="121">
        <f>IF(R28/12&gt;1,R28-ROUNDDOWN(R28/12,0)*12,R28)</f>
        <v>0</v>
      </c>
      <c r="X28" s="121" t="s">
        <v>55</v>
      </c>
      <c r="Y28" s="121"/>
      <c r="Z28" s="122"/>
      <c r="AA28" s="123" t="str">
        <f>VLOOKUP(U28*12+W28,月⇒ランク!A:B,2,TRUE)</f>
        <v>Ｋ</v>
      </c>
      <c r="AB28" s="1">
        <f>U28*12+W28</f>
        <v>0</v>
      </c>
      <c r="AK28" s="1" t="str">
        <f t="shared" si="2"/>
        <v/>
      </c>
      <c r="AL28" s="218" t="e">
        <f t="shared" si="3"/>
        <v>#VALUE!</v>
      </c>
    </row>
    <row r="29" spans="1:38" ht="20.149999999999999" customHeight="1" thickTop="1" x14ac:dyDescent="0.2">
      <c r="A29" s="11">
        <v>4</v>
      </c>
      <c r="B29" s="28"/>
      <c r="C29" s="3"/>
      <c r="D29" s="32"/>
      <c r="E29" s="33" t="str">
        <f t="shared" si="5"/>
        <v xml:space="preserve"> </v>
      </c>
      <c r="F29" s="41"/>
      <c r="G29" s="41"/>
      <c r="H29" s="41"/>
      <c r="I29" s="13"/>
      <c r="J29" s="14"/>
      <c r="K29" s="15"/>
      <c r="L29" s="17"/>
      <c r="M29" s="222"/>
      <c r="N29" s="214"/>
      <c r="O29" s="67"/>
      <c r="P29" s="37">
        <f t="shared" ref="P29:P32" si="10">U29</f>
        <v>124</v>
      </c>
      <c r="Q29" s="14" t="s">
        <v>8</v>
      </c>
      <c r="R29" s="39">
        <f t="shared" si="8"/>
        <v>3</v>
      </c>
      <c r="S29" s="14" t="s">
        <v>9</v>
      </c>
      <c r="T29" s="17" t="str">
        <f t="shared" si="0"/>
        <v xml:space="preserve"> </v>
      </c>
      <c r="U29" s="16">
        <f>DATEDIF(I29,$O$1,"y")</f>
        <v>124</v>
      </c>
      <c r="V29" s="14" t="s">
        <v>8</v>
      </c>
      <c r="W29" s="14">
        <f>DATEDIF(I29,$O$1,"ym")</f>
        <v>3</v>
      </c>
      <c r="X29" s="14" t="s">
        <v>9</v>
      </c>
      <c r="Y29" s="14">
        <f>DATEDIF(I29,$O$1,"md")</f>
        <v>1</v>
      </c>
      <c r="Z29" s="15" t="s">
        <v>10</v>
      </c>
      <c r="AA29" s="17"/>
      <c r="AK29" s="1" t="str">
        <f t="shared" si="2"/>
        <v/>
      </c>
      <c r="AL29" s="218" t="e">
        <f t="shared" si="3"/>
        <v>#VALUE!</v>
      </c>
    </row>
    <row r="30" spans="1:38" ht="20.149999999999999" customHeight="1" x14ac:dyDescent="0.2">
      <c r="A30" s="27"/>
      <c r="B30" s="31"/>
      <c r="C30" s="4"/>
      <c r="D30" s="27"/>
      <c r="E30" s="34" t="str">
        <f t="shared" si="5"/>
        <v xml:space="preserve"> </v>
      </c>
      <c r="F30" s="43"/>
      <c r="G30" s="43"/>
      <c r="H30" s="43"/>
      <c r="I30" s="18"/>
      <c r="J30" s="19"/>
      <c r="K30" s="26"/>
      <c r="L30" s="182"/>
      <c r="M30" s="223"/>
      <c r="N30" s="215"/>
      <c r="O30" s="45"/>
      <c r="P30" s="38">
        <f t="shared" si="10"/>
        <v>0</v>
      </c>
      <c r="Q30" s="19" t="s">
        <v>8</v>
      </c>
      <c r="R30" s="40">
        <f t="shared" si="8"/>
        <v>0</v>
      </c>
      <c r="S30" s="19" t="s">
        <v>9</v>
      </c>
      <c r="T30" s="22" t="str">
        <f t="shared" si="0"/>
        <v xml:space="preserve"> </v>
      </c>
      <c r="U30" s="21">
        <f>DATEDIF(I30,K30,"y")</f>
        <v>0</v>
      </c>
      <c r="V30" s="19" t="s">
        <v>8</v>
      </c>
      <c r="W30" s="19">
        <f>DATEDIF(I30,K30,"ym")</f>
        <v>0</v>
      </c>
      <c r="X30" s="19" t="s">
        <v>9</v>
      </c>
      <c r="Y30" s="19">
        <f>DATEDIF(I30,K30,"md")</f>
        <v>0</v>
      </c>
      <c r="Z30" s="20" t="s">
        <v>10</v>
      </c>
      <c r="AA30" s="22"/>
      <c r="AK30" s="1" t="str">
        <f t="shared" si="2"/>
        <v/>
      </c>
      <c r="AL30" s="218" t="e">
        <f t="shared" si="3"/>
        <v>#VALUE!</v>
      </c>
    </row>
    <row r="31" spans="1:38" ht="20.149999999999999" customHeight="1" x14ac:dyDescent="0.2">
      <c r="A31" s="27"/>
      <c r="B31" s="31"/>
      <c r="C31" s="4"/>
      <c r="D31" s="27"/>
      <c r="E31" s="34" t="str">
        <f t="shared" si="5"/>
        <v xml:space="preserve"> </v>
      </c>
      <c r="F31" s="43"/>
      <c r="G31" s="43"/>
      <c r="H31" s="43"/>
      <c r="I31" s="59"/>
      <c r="J31" s="54"/>
      <c r="K31" s="60"/>
      <c r="L31" s="182"/>
      <c r="M31" s="223"/>
      <c r="N31" s="215"/>
      <c r="O31" s="61"/>
      <c r="P31" s="53">
        <f t="shared" si="10"/>
        <v>0</v>
      </c>
      <c r="Q31" s="54" t="s">
        <v>8</v>
      </c>
      <c r="R31" s="55">
        <f t="shared" si="8"/>
        <v>0</v>
      </c>
      <c r="S31" s="54" t="s">
        <v>9</v>
      </c>
      <c r="T31" s="62" t="str">
        <f t="shared" si="0"/>
        <v xml:space="preserve"> </v>
      </c>
      <c r="U31" s="63">
        <f>DATEDIF(I31,K31,"y")</f>
        <v>0</v>
      </c>
      <c r="V31" s="54" t="s">
        <v>8</v>
      </c>
      <c r="W31" s="54">
        <f>DATEDIF(I31,K31,"ym")</f>
        <v>0</v>
      </c>
      <c r="X31" s="54" t="s">
        <v>9</v>
      </c>
      <c r="Y31" s="54">
        <f>DATEDIF(I31,K31,"md")</f>
        <v>0</v>
      </c>
      <c r="Z31" s="64" t="s">
        <v>10</v>
      </c>
      <c r="AA31" s="62"/>
      <c r="AK31" s="1" t="str">
        <f t="shared" si="2"/>
        <v/>
      </c>
      <c r="AL31" s="218" t="e">
        <f t="shared" si="3"/>
        <v>#VALUE!</v>
      </c>
    </row>
    <row r="32" spans="1:38" ht="20.149999999999999" customHeight="1" thickBot="1" x14ac:dyDescent="0.25">
      <c r="A32" s="27"/>
      <c r="B32" s="31"/>
      <c r="C32" s="4"/>
      <c r="D32" s="27"/>
      <c r="E32" s="34" t="str">
        <f t="shared" si="5"/>
        <v xml:space="preserve"> </v>
      </c>
      <c r="F32" s="43"/>
      <c r="G32" s="43"/>
      <c r="H32" s="43"/>
      <c r="I32" s="59"/>
      <c r="J32" s="54"/>
      <c r="K32" s="60"/>
      <c r="L32" s="182"/>
      <c r="M32" s="223"/>
      <c r="N32" s="215"/>
      <c r="O32" s="61"/>
      <c r="P32" s="53">
        <f t="shared" si="10"/>
        <v>0</v>
      </c>
      <c r="Q32" s="54" t="s">
        <v>8</v>
      </c>
      <c r="R32" s="55">
        <f t="shared" si="8"/>
        <v>0</v>
      </c>
      <c r="S32" s="54" t="s">
        <v>9</v>
      </c>
      <c r="T32" s="62" t="str">
        <f t="shared" si="0"/>
        <v xml:space="preserve"> </v>
      </c>
      <c r="U32" s="63">
        <f>DATEDIF(I32,K32,"y")</f>
        <v>0</v>
      </c>
      <c r="V32" s="54" t="s">
        <v>8</v>
      </c>
      <c r="W32" s="54">
        <f>DATEDIF(I32,K32,"ym")</f>
        <v>0</v>
      </c>
      <c r="X32" s="54" t="s">
        <v>9</v>
      </c>
      <c r="Y32" s="54">
        <f>DATEDIF(I32,K32,"md")</f>
        <v>0</v>
      </c>
      <c r="Z32" s="64" t="s">
        <v>10</v>
      </c>
      <c r="AA32" s="62"/>
      <c r="AK32" s="1" t="str">
        <f t="shared" si="2"/>
        <v/>
      </c>
      <c r="AL32" s="218" t="e">
        <f t="shared" si="3"/>
        <v>#VALUE!</v>
      </c>
    </row>
    <row r="33" spans="1:38" ht="20.149999999999999" customHeight="1" thickTop="1" x14ac:dyDescent="0.2">
      <c r="A33" s="27"/>
      <c r="B33" s="31"/>
      <c r="C33" s="4"/>
      <c r="D33" s="27"/>
      <c r="E33" s="34" t="str">
        <f t="shared" si="5"/>
        <v xml:space="preserve"> </v>
      </c>
      <c r="F33" s="43"/>
      <c r="G33" s="43"/>
      <c r="H33" s="43"/>
      <c r="I33" s="59"/>
      <c r="J33" s="54"/>
      <c r="K33" s="60"/>
      <c r="L33" s="182"/>
      <c r="M33" s="223"/>
      <c r="N33" s="215"/>
      <c r="O33" s="102" t="s">
        <v>51</v>
      </c>
      <c r="P33" s="103">
        <f>U33</f>
        <v>0</v>
      </c>
      <c r="Q33" s="104" t="s">
        <v>8</v>
      </c>
      <c r="R33" s="105">
        <f>IF(Y33/15&gt;0,W33+ROUND(Y33/30,0),W33)</f>
        <v>0</v>
      </c>
      <c r="S33" s="104" t="s">
        <v>9</v>
      </c>
      <c r="T33" s="106" t="str">
        <f t="shared" si="0"/>
        <v xml:space="preserve"> </v>
      </c>
      <c r="U33" s="103">
        <f>SUMIF(T29:T32,"○",U29:U32)</f>
        <v>0</v>
      </c>
      <c r="V33" s="111" t="s">
        <v>8</v>
      </c>
      <c r="W33" s="112">
        <f>SUMIF(T29:T32,"○",W29:W32)</f>
        <v>0</v>
      </c>
      <c r="X33" s="111" t="s">
        <v>9</v>
      </c>
      <c r="Y33" s="112">
        <f>SUMIF(T29:T32,"○",Y29:Y32)</f>
        <v>0</v>
      </c>
      <c r="Z33" s="113" t="s">
        <v>10</v>
      </c>
      <c r="AA33" s="114"/>
      <c r="AK33" s="1" t="str">
        <f t="shared" si="2"/>
        <v/>
      </c>
      <c r="AL33" s="218" t="e">
        <f t="shared" si="3"/>
        <v>#VALUE!</v>
      </c>
    </row>
    <row r="34" spans="1:38" ht="20.149999999999999" customHeight="1" thickBot="1" x14ac:dyDescent="0.25">
      <c r="A34" s="27"/>
      <c r="B34" s="31"/>
      <c r="C34" s="4"/>
      <c r="D34" s="27"/>
      <c r="E34" s="34" t="str">
        <f t="shared" si="5"/>
        <v xml:space="preserve"> </v>
      </c>
      <c r="F34" s="43"/>
      <c r="G34" s="43"/>
      <c r="H34" s="43"/>
      <c r="I34" s="59"/>
      <c r="J34" s="54"/>
      <c r="K34" s="64"/>
      <c r="L34" s="22"/>
      <c r="M34" s="223"/>
      <c r="N34" s="215"/>
      <c r="O34" s="107" t="s">
        <v>52</v>
      </c>
      <c r="P34" s="53">
        <f>U34</f>
        <v>0</v>
      </c>
      <c r="Q34" s="54" t="s">
        <v>8</v>
      </c>
      <c r="R34" s="55">
        <f>IF(Y34/15&gt;0,W34+ROUND(Y34/30,0),W34)</f>
        <v>0</v>
      </c>
      <c r="S34" s="64" t="s">
        <v>9</v>
      </c>
      <c r="T34" s="62" t="str">
        <f t="shared" si="0"/>
        <v xml:space="preserve"> </v>
      </c>
      <c r="U34" s="115">
        <f>SUMIF(T29:T32,"△",U29:U32)</f>
        <v>0</v>
      </c>
      <c r="V34" s="116" t="s">
        <v>8</v>
      </c>
      <c r="W34" s="117">
        <f>SUMIF(T29:T32,"△",W29:W32)</f>
        <v>0</v>
      </c>
      <c r="X34" s="116" t="s">
        <v>9</v>
      </c>
      <c r="Y34" s="117">
        <f>SUMIF(T29:T32,"△",Y29:Y32)</f>
        <v>0</v>
      </c>
      <c r="Z34" s="118" t="s">
        <v>10</v>
      </c>
      <c r="AA34" s="119"/>
      <c r="AC34" s="1">
        <f>P34*12+R34</f>
        <v>0</v>
      </c>
      <c r="AD34" s="42" t="s">
        <v>69</v>
      </c>
      <c r="AE34" s="42">
        <f>ROUNDDOWN(AC34/3,0)</f>
        <v>0</v>
      </c>
      <c r="AF34" s="1" t="s">
        <v>70</v>
      </c>
      <c r="AG34" s="1">
        <f>ROUNDDOWN(AE34/12,0)</f>
        <v>0</v>
      </c>
      <c r="AH34" s="1" t="s">
        <v>54</v>
      </c>
      <c r="AI34" s="1">
        <f>ROUNDDOWN(AE34-AG34*12,0)</f>
        <v>0</v>
      </c>
      <c r="AJ34" s="1" t="s">
        <v>68</v>
      </c>
      <c r="AK34" s="1" t="str">
        <f t="shared" si="2"/>
        <v/>
      </c>
      <c r="AL34" s="218" t="e">
        <f t="shared" si="3"/>
        <v>#VALUE!</v>
      </c>
    </row>
    <row r="35" spans="1:38" ht="20.149999999999999" customHeight="1" thickTop="1" thickBot="1" x14ac:dyDescent="0.25">
      <c r="A35" s="12"/>
      <c r="B35" s="29"/>
      <c r="C35" s="5"/>
      <c r="D35" s="12"/>
      <c r="E35" s="35" t="str">
        <f t="shared" si="5"/>
        <v xml:space="preserve"> </v>
      </c>
      <c r="F35" s="44"/>
      <c r="G35" s="44"/>
      <c r="H35" s="44"/>
      <c r="I35" s="23"/>
      <c r="J35" s="24"/>
      <c r="K35" s="25"/>
      <c r="L35" s="136"/>
      <c r="M35" s="223"/>
      <c r="N35" s="215"/>
      <c r="O35" s="108" t="s">
        <v>53</v>
      </c>
      <c r="P35" s="56">
        <f>P33+AG34</f>
        <v>0</v>
      </c>
      <c r="Q35" s="57" t="s">
        <v>54</v>
      </c>
      <c r="R35" s="58">
        <f>R33+AI34</f>
        <v>0</v>
      </c>
      <c r="S35" s="57" t="s">
        <v>55</v>
      </c>
      <c r="T35" s="78" t="str">
        <f t="shared" si="0"/>
        <v xml:space="preserve"> </v>
      </c>
      <c r="U35" s="120">
        <f>IF(R35/12&gt;1,P35+ROUNDDOWN(R35/12,0),P35)</f>
        <v>0</v>
      </c>
      <c r="V35" s="121" t="s">
        <v>54</v>
      </c>
      <c r="W35" s="121">
        <f>IF(R35/12&gt;1,R35-ROUNDDOWN(R35/12,0)*12,R35)</f>
        <v>0</v>
      </c>
      <c r="X35" s="121" t="s">
        <v>55</v>
      </c>
      <c r="Y35" s="121"/>
      <c r="Z35" s="122"/>
      <c r="AA35" s="123" t="str">
        <f>VLOOKUP(U35*12+W35,月⇒ランク!A:B,2,TRUE)</f>
        <v>Ｋ</v>
      </c>
      <c r="AB35" s="1">
        <f>U35*12+W35</f>
        <v>0</v>
      </c>
      <c r="AK35" s="1" t="str">
        <f t="shared" si="2"/>
        <v/>
      </c>
      <c r="AL35" s="218" t="e">
        <f t="shared" si="3"/>
        <v>#VALUE!</v>
      </c>
    </row>
    <row r="36" spans="1:38" ht="20.149999999999999" customHeight="1" thickTop="1" x14ac:dyDescent="0.2">
      <c r="A36" s="11">
        <v>5</v>
      </c>
      <c r="B36" s="28"/>
      <c r="C36" s="3"/>
      <c r="D36" s="32"/>
      <c r="E36" s="33" t="str">
        <f t="shared" si="5"/>
        <v xml:space="preserve"> </v>
      </c>
      <c r="F36" s="41"/>
      <c r="G36" s="41"/>
      <c r="H36" s="41"/>
      <c r="I36" s="13"/>
      <c r="J36" s="14"/>
      <c r="K36" s="15"/>
      <c r="L36" s="17"/>
      <c r="M36" s="222"/>
      <c r="N36" s="214"/>
      <c r="O36" s="65"/>
      <c r="P36" s="37">
        <f t="shared" ref="P36:P40" si="11">U36</f>
        <v>124</v>
      </c>
      <c r="Q36" s="14" t="s">
        <v>8</v>
      </c>
      <c r="R36" s="39">
        <f t="shared" si="8"/>
        <v>3</v>
      </c>
      <c r="S36" s="14" t="s">
        <v>9</v>
      </c>
      <c r="T36" s="17" t="str">
        <f t="shared" si="0"/>
        <v xml:space="preserve"> </v>
      </c>
      <c r="U36" s="16">
        <f>DATEDIF(I36,$O$1,"y")</f>
        <v>124</v>
      </c>
      <c r="V36" s="14" t="s">
        <v>8</v>
      </c>
      <c r="W36" s="14">
        <f>DATEDIF(I36,$O$1,"ym")</f>
        <v>3</v>
      </c>
      <c r="X36" s="14" t="s">
        <v>9</v>
      </c>
      <c r="Y36" s="14">
        <f>DATEDIF(I36,$O$1,"md")</f>
        <v>1</v>
      </c>
      <c r="Z36" s="15" t="s">
        <v>10</v>
      </c>
      <c r="AA36" s="17"/>
      <c r="AK36" s="1" t="str">
        <f t="shared" si="2"/>
        <v/>
      </c>
      <c r="AL36" s="218" t="e">
        <f t="shared" si="3"/>
        <v>#VALUE!</v>
      </c>
    </row>
    <row r="37" spans="1:38" ht="20.149999999999999" customHeight="1" x14ac:dyDescent="0.2">
      <c r="A37" s="27"/>
      <c r="B37" s="31"/>
      <c r="C37" s="4"/>
      <c r="D37" s="27"/>
      <c r="E37" s="34" t="str">
        <f t="shared" si="5"/>
        <v xml:space="preserve"> </v>
      </c>
      <c r="F37" s="43"/>
      <c r="G37" s="43"/>
      <c r="H37" s="43"/>
      <c r="I37" s="18"/>
      <c r="J37" s="19"/>
      <c r="K37" s="26"/>
      <c r="L37" s="182"/>
      <c r="M37" s="223"/>
      <c r="N37" s="215"/>
      <c r="O37" s="61"/>
      <c r="P37" s="38">
        <f t="shared" si="11"/>
        <v>0</v>
      </c>
      <c r="Q37" s="19" t="s">
        <v>8</v>
      </c>
      <c r="R37" s="40">
        <f t="shared" si="8"/>
        <v>0</v>
      </c>
      <c r="S37" s="19" t="s">
        <v>9</v>
      </c>
      <c r="T37" s="22" t="str">
        <f t="shared" si="0"/>
        <v xml:space="preserve"> </v>
      </c>
      <c r="U37" s="21">
        <f>DATEDIF(I37,K37,"y")</f>
        <v>0</v>
      </c>
      <c r="V37" s="19" t="s">
        <v>8</v>
      </c>
      <c r="W37" s="19">
        <f>DATEDIF(I37,K37,"ym")</f>
        <v>0</v>
      </c>
      <c r="X37" s="19" t="s">
        <v>9</v>
      </c>
      <c r="Y37" s="19">
        <f>DATEDIF(I37,K37,"md")</f>
        <v>0</v>
      </c>
      <c r="Z37" s="20" t="s">
        <v>10</v>
      </c>
      <c r="AA37" s="22"/>
      <c r="AK37" s="1" t="str">
        <f t="shared" si="2"/>
        <v/>
      </c>
      <c r="AL37" s="218" t="e">
        <f t="shared" si="3"/>
        <v>#VALUE!</v>
      </c>
    </row>
    <row r="38" spans="1:38" ht="20.149999999999999" customHeight="1" x14ac:dyDescent="0.2">
      <c r="A38" s="27"/>
      <c r="B38" s="31"/>
      <c r="C38" s="4"/>
      <c r="D38" s="27"/>
      <c r="E38" s="34" t="str">
        <f t="shared" si="5"/>
        <v xml:space="preserve"> </v>
      </c>
      <c r="F38" s="43"/>
      <c r="G38" s="43"/>
      <c r="H38" s="43"/>
      <c r="I38" s="18"/>
      <c r="J38" s="19"/>
      <c r="K38" s="26"/>
      <c r="L38" s="182"/>
      <c r="M38" s="223"/>
      <c r="N38" s="215"/>
      <c r="O38" s="45"/>
      <c r="P38" s="38">
        <f t="shared" si="11"/>
        <v>0</v>
      </c>
      <c r="Q38" s="19" t="s">
        <v>8</v>
      </c>
      <c r="R38" s="40">
        <f t="shared" si="8"/>
        <v>0</v>
      </c>
      <c r="S38" s="19" t="s">
        <v>9</v>
      </c>
      <c r="T38" s="22" t="str">
        <f t="shared" si="0"/>
        <v xml:space="preserve"> </v>
      </c>
      <c r="U38" s="21">
        <f>DATEDIF(I38,K38,"y")</f>
        <v>0</v>
      </c>
      <c r="V38" s="19" t="s">
        <v>8</v>
      </c>
      <c r="W38" s="19">
        <f>DATEDIF(I38,K38,"ym")</f>
        <v>0</v>
      </c>
      <c r="X38" s="19" t="s">
        <v>9</v>
      </c>
      <c r="Y38" s="19">
        <f>DATEDIF(I38,K38,"md")</f>
        <v>0</v>
      </c>
      <c r="Z38" s="20" t="s">
        <v>10</v>
      </c>
      <c r="AA38" s="22"/>
      <c r="AK38" s="1" t="str">
        <f t="shared" si="2"/>
        <v/>
      </c>
      <c r="AL38" s="218" t="e">
        <f t="shared" si="3"/>
        <v>#VALUE!</v>
      </c>
    </row>
    <row r="39" spans="1:38" ht="20.149999999999999" customHeight="1" x14ac:dyDescent="0.2">
      <c r="A39" s="27"/>
      <c r="B39" s="31"/>
      <c r="C39" s="4"/>
      <c r="D39" s="27"/>
      <c r="E39" s="34" t="str">
        <f t="shared" si="5"/>
        <v xml:space="preserve"> </v>
      </c>
      <c r="F39" s="43"/>
      <c r="G39" s="43"/>
      <c r="H39" s="43"/>
      <c r="I39" s="18"/>
      <c r="J39" s="19"/>
      <c r="K39" s="26"/>
      <c r="L39" s="182"/>
      <c r="M39" s="223"/>
      <c r="N39" s="215"/>
      <c r="O39" s="45"/>
      <c r="P39" s="38">
        <f t="shared" si="11"/>
        <v>0</v>
      </c>
      <c r="Q39" s="19" t="s">
        <v>8</v>
      </c>
      <c r="R39" s="40">
        <f t="shared" si="8"/>
        <v>0</v>
      </c>
      <c r="S39" s="19" t="s">
        <v>9</v>
      </c>
      <c r="T39" s="22" t="str">
        <f t="shared" si="0"/>
        <v xml:space="preserve"> </v>
      </c>
      <c r="U39" s="21">
        <f>DATEDIF(I39,K39,"y")</f>
        <v>0</v>
      </c>
      <c r="V39" s="19" t="s">
        <v>8</v>
      </c>
      <c r="W39" s="19">
        <f>DATEDIF(I39,K39,"ym")</f>
        <v>0</v>
      </c>
      <c r="X39" s="19" t="s">
        <v>9</v>
      </c>
      <c r="Y39" s="19">
        <f>DATEDIF(I39,K39,"md")</f>
        <v>0</v>
      </c>
      <c r="Z39" s="20" t="s">
        <v>10</v>
      </c>
      <c r="AA39" s="22"/>
      <c r="AK39" s="1" t="str">
        <f t="shared" si="2"/>
        <v/>
      </c>
      <c r="AL39" s="218" t="e">
        <f t="shared" si="3"/>
        <v>#VALUE!</v>
      </c>
    </row>
    <row r="40" spans="1:38" ht="20.149999999999999" customHeight="1" thickBot="1" x14ac:dyDescent="0.25">
      <c r="A40" s="27"/>
      <c r="B40" s="31"/>
      <c r="C40" s="4"/>
      <c r="D40" s="27"/>
      <c r="E40" s="34" t="str">
        <f t="shared" si="5"/>
        <v xml:space="preserve"> </v>
      </c>
      <c r="F40" s="43"/>
      <c r="G40" s="43"/>
      <c r="H40" s="43"/>
      <c r="I40" s="18"/>
      <c r="J40" s="19"/>
      <c r="K40" s="26"/>
      <c r="L40" s="182"/>
      <c r="M40" s="223"/>
      <c r="N40" s="215"/>
      <c r="O40" s="158"/>
      <c r="P40" s="38">
        <f t="shared" si="11"/>
        <v>0</v>
      </c>
      <c r="Q40" s="19" t="s">
        <v>8</v>
      </c>
      <c r="R40" s="40">
        <f t="shared" si="8"/>
        <v>0</v>
      </c>
      <c r="S40" s="19" t="s">
        <v>9</v>
      </c>
      <c r="T40" s="22" t="str">
        <f t="shared" si="0"/>
        <v xml:space="preserve"> </v>
      </c>
      <c r="U40" s="21">
        <f>DATEDIF(I40,K40,"y")</f>
        <v>0</v>
      </c>
      <c r="V40" s="19" t="s">
        <v>8</v>
      </c>
      <c r="W40" s="19">
        <f>DATEDIF(I40,K40,"ym")</f>
        <v>0</v>
      </c>
      <c r="X40" s="19" t="s">
        <v>9</v>
      </c>
      <c r="Y40" s="19">
        <f>DATEDIF(I40,K40,"md")</f>
        <v>0</v>
      </c>
      <c r="Z40" s="20" t="s">
        <v>10</v>
      </c>
      <c r="AA40" s="22"/>
      <c r="AK40" s="1" t="str">
        <f t="shared" si="2"/>
        <v/>
      </c>
      <c r="AL40" s="218" t="e">
        <f t="shared" si="3"/>
        <v>#VALUE!</v>
      </c>
    </row>
    <row r="41" spans="1:38" ht="20.149999999999999" customHeight="1" thickTop="1" x14ac:dyDescent="0.2">
      <c r="A41" s="27"/>
      <c r="B41" s="31"/>
      <c r="C41" s="4"/>
      <c r="D41" s="27"/>
      <c r="E41" s="34" t="str">
        <f t="shared" si="5"/>
        <v xml:space="preserve"> </v>
      </c>
      <c r="F41" s="43"/>
      <c r="G41" s="43"/>
      <c r="H41" s="43"/>
      <c r="I41" s="59"/>
      <c r="J41" s="54"/>
      <c r="K41" s="60"/>
      <c r="L41" s="182"/>
      <c r="M41" s="223"/>
      <c r="N41" s="215"/>
      <c r="O41" s="102" t="s">
        <v>51</v>
      </c>
      <c r="P41" s="103">
        <f>U41</f>
        <v>0</v>
      </c>
      <c r="Q41" s="104" t="s">
        <v>8</v>
      </c>
      <c r="R41" s="105">
        <f>IF(Y41/15&gt;0,W41+ROUND(Y41/30,0),W41)</f>
        <v>0</v>
      </c>
      <c r="S41" s="104" t="s">
        <v>9</v>
      </c>
      <c r="T41" s="106" t="str">
        <f t="shared" si="0"/>
        <v xml:space="preserve"> </v>
      </c>
      <c r="U41" s="103">
        <f>SUMIF(T36:T40,"○",U36:U40)</f>
        <v>0</v>
      </c>
      <c r="V41" s="111" t="s">
        <v>8</v>
      </c>
      <c r="W41" s="112">
        <f>SUMIF(T36:T40,"○",W36:W40)</f>
        <v>0</v>
      </c>
      <c r="X41" s="111" t="s">
        <v>9</v>
      </c>
      <c r="Y41" s="112">
        <f>SUMIF(T36:T40,"○",Y36:Y40)</f>
        <v>0</v>
      </c>
      <c r="Z41" s="113" t="s">
        <v>10</v>
      </c>
      <c r="AA41" s="114"/>
      <c r="AK41" s="1" t="str">
        <f t="shared" si="2"/>
        <v/>
      </c>
      <c r="AL41" s="218" t="e">
        <f t="shared" si="3"/>
        <v>#VALUE!</v>
      </c>
    </row>
    <row r="42" spans="1:38" ht="20.149999999999999" customHeight="1" thickBot="1" x14ac:dyDescent="0.25">
      <c r="A42" s="27"/>
      <c r="B42" s="31"/>
      <c r="C42" s="4"/>
      <c r="D42" s="27"/>
      <c r="E42" s="34" t="str">
        <f t="shared" si="5"/>
        <v xml:space="preserve"> </v>
      </c>
      <c r="F42" s="43"/>
      <c r="G42" s="43"/>
      <c r="H42" s="43"/>
      <c r="I42" s="59"/>
      <c r="J42" s="54"/>
      <c r="K42" s="64"/>
      <c r="L42" s="62"/>
      <c r="M42" s="223"/>
      <c r="N42" s="215"/>
      <c r="O42" s="133" t="s">
        <v>52</v>
      </c>
      <c r="P42" s="134">
        <f>U42</f>
        <v>0</v>
      </c>
      <c r="Q42" s="24" t="s">
        <v>8</v>
      </c>
      <c r="R42" s="135">
        <f>IF(Y42/15&gt;0,W42+ROUND(Y42/30,0),W42)</f>
        <v>0</v>
      </c>
      <c r="S42" s="25" t="s">
        <v>9</v>
      </c>
      <c r="T42" s="136" t="str">
        <f t="shared" si="0"/>
        <v xml:space="preserve"> </v>
      </c>
      <c r="U42" s="137">
        <f>SUMIF(T36:T40,"△",U36:U40)</f>
        <v>0</v>
      </c>
      <c r="V42" s="138" t="s">
        <v>8</v>
      </c>
      <c r="W42" s="139">
        <f>SUMIF(T36:T40,"△",W36:W40)</f>
        <v>0</v>
      </c>
      <c r="X42" s="138" t="s">
        <v>9</v>
      </c>
      <c r="Y42" s="139">
        <f>SUMIF(T36:T40,"△",Y36:Y40)</f>
        <v>0</v>
      </c>
      <c r="Z42" s="140" t="s">
        <v>10</v>
      </c>
      <c r="AA42" s="141"/>
      <c r="AC42" s="1">
        <f>P42*12+R42</f>
        <v>0</v>
      </c>
      <c r="AD42" s="42" t="s">
        <v>69</v>
      </c>
      <c r="AE42" s="42">
        <f>ROUNDDOWN(AC42/3,0)</f>
        <v>0</v>
      </c>
      <c r="AF42" s="1" t="s">
        <v>70</v>
      </c>
      <c r="AG42" s="1">
        <f>ROUNDDOWN(AE42/12,0)</f>
        <v>0</v>
      </c>
      <c r="AH42" s="1" t="s">
        <v>54</v>
      </c>
      <c r="AI42" s="1">
        <f>ROUNDDOWN(AE42-AG42*12,0)</f>
        <v>0</v>
      </c>
      <c r="AJ42" s="1" t="s">
        <v>68</v>
      </c>
      <c r="AK42" s="1" t="str">
        <f t="shared" si="2"/>
        <v/>
      </c>
      <c r="AL42" s="218" t="e">
        <f t="shared" si="3"/>
        <v>#VALUE!</v>
      </c>
    </row>
    <row r="43" spans="1:38" ht="20.149999999999999" customHeight="1" thickTop="1" thickBot="1" x14ac:dyDescent="0.25">
      <c r="A43" s="136"/>
      <c r="B43" s="185"/>
      <c r="C43" s="184"/>
      <c r="D43" s="136"/>
      <c r="E43" s="186" t="str">
        <f t="shared" si="5"/>
        <v xml:space="preserve"> </v>
      </c>
      <c r="F43" s="187"/>
      <c r="G43" s="187"/>
      <c r="H43" s="187"/>
      <c r="I43" s="23"/>
      <c r="J43" s="24"/>
      <c r="K43" s="25"/>
      <c r="L43" s="136"/>
      <c r="M43" s="224"/>
      <c r="N43" s="185"/>
      <c r="O43" s="108" t="s">
        <v>53</v>
      </c>
      <c r="P43" s="56">
        <f>P41+AG42</f>
        <v>0</v>
      </c>
      <c r="Q43" s="57" t="s">
        <v>54</v>
      </c>
      <c r="R43" s="58">
        <f>R41+AI42</f>
        <v>0</v>
      </c>
      <c r="S43" s="57" t="s">
        <v>55</v>
      </c>
      <c r="T43" s="78" t="str">
        <f t="shared" si="0"/>
        <v xml:space="preserve"> </v>
      </c>
      <c r="U43" s="120">
        <f>IF(R43/12&gt;1,P43+ROUNDDOWN(R43/12,0),P43)</f>
        <v>0</v>
      </c>
      <c r="V43" s="121" t="s">
        <v>54</v>
      </c>
      <c r="W43" s="121">
        <f>IF(R43/12&gt;1,R43-ROUNDDOWN(R43/12,0)*12,R43)</f>
        <v>0</v>
      </c>
      <c r="X43" s="121" t="s">
        <v>55</v>
      </c>
      <c r="Y43" s="121"/>
      <c r="Z43" s="122"/>
      <c r="AA43" s="123" t="str">
        <f>VLOOKUP(U43*12+W43,月⇒ランク!A:B,2,TRUE)</f>
        <v>Ｋ</v>
      </c>
      <c r="AB43" s="1">
        <f>U43*12+W43</f>
        <v>0</v>
      </c>
      <c r="AK43" s="1" t="str">
        <f t="shared" si="2"/>
        <v/>
      </c>
      <c r="AL43" s="218" t="e">
        <f t="shared" si="3"/>
        <v>#VALUE!</v>
      </c>
    </row>
    <row r="44" spans="1:38" ht="20.149999999999999" customHeight="1" thickTop="1" x14ac:dyDescent="0.2">
      <c r="A44" s="11">
        <v>6</v>
      </c>
      <c r="B44" s="28"/>
      <c r="C44" s="3"/>
      <c r="D44" s="32"/>
      <c r="E44" s="33" t="str">
        <f t="shared" si="5"/>
        <v xml:space="preserve"> </v>
      </c>
      <c r="F44" s="41"/>
      <c r="G44" s="41"/>
      <c r="H44" s="41"/>
      <c r="I44" s="13"/>
      <c r="J44" s="14"/>
      <c r="K44" s="15"/>
      <c r="L44" s="17"/>
      <c r="M44" s="222"/>
      <c r="N44" s="214"/>
      <c r="O44" s="65"/>
      <c r="P44" s="37">
        <f>U44</f>
        <v>124</v>
      </c>
      <c r="Q44" s="14" t="s">
        <v>8</v>
      </c>
      <c r="R44" s="39">
        <f t="shared" ref="R44:R48" si="12">IF(Y44&gt;=15,W44+1,W44)</f>
        <v>3</v>
      </c>
      <c r="S44" s="14" t="s">
        <v>9</v>
      </c>
      <c r="T44" s="17" t="str">
        <f t="shared" si="0"/>
        <v xml:space="preserve"> </v>
      </c>
      <c r="U44" s="16">
        <f>DATEDIF(I44,$O$1,"y")</f>
        <v>124</v>
      </c>
      <c r="V44" s="14" t="s">
        <v>8</v>
      </c>
      <c r="W44" s="14">
        <f>DATEDIF(I44,$O$1,"ym")</f>
        <v>3</v>
      </c>
      <c r="X44" s="14" t="s">
        <v>9</v>
      </c>
      <c r="Y44" s="14">
        <f>DATEDIF(I44,$O$1,"md")</f>
        <v>1</v>
      </c>
      <c r="Z44" s="15" t="s">
        <v>10</v>
      </c>
      <c r="AA44" s="17"/>
      <c r="AK44" s="1" t="str">
        <f t="shared" si="2"/>
        <v/>
      </c>
      <c r="AL44" s="218" t="e">
        <f t="shared" si="3"/>
        <v>#VALUE!</v>
      </c>
    </row>
    <row r="45" spans="1:38" ht="20.149999999999999" customHeight="1" x14ac:dyDescent="0.2">
      <c r="A45" s="27"/>
      <c r="B45" s="31"/>
      <c r="C45" s="4"/>
      <c r="D45" s="27"/>
      <c r="E45" s="34" t="str">
        <f t="shared" si="5"/>
        <v xml:space="preserve"> </v>
      </c>
      <c r="F45" s="43"/>
      <c r="G45" s="43"/>
      <c r="H45" s="43"/>
      <c r="I45" s="18"/>
      <c r="J45" s="19"/>
      <c r="K45" s="26"/>
      <c r="L45" s="182"/>
      <c r="M45" s="223"/>
      <c r="N45" s="215"/>
      <c r="O45" s="45"/>
      <c r="P45" s="38">
        <f>U45</f>
        <v>0</v>
      </c>
      <c r="Q45" s="19" t="s">
        <v>8</v>
      </c>
      <c r="R45" s="40">
        <f t="shared" si="12"/>
        <v>0</v>
      </c>
      <c r="S45" s="19" t="s">
        <v>9</v>
      </c>
      <c r="T45" s="22" t="str">
        <f t="shared" si="0"/>
        <v xml:space="preserve"> </v>
      </c>
      <c r="U45" s="21">
        <f>DATEDIF(I45,K45,"y")</f>
        <v>0</v>
      </c>
      <c r="V45" s="19" t="s">
        <v>8</v>
      </c>
      <c r="W45" s="19">
        <f>DATEDIF(I45,K45,"ym")</f>
        <v>0</v>
      </c>
      <c r="X45" s="19" t="s">
        <v>9</v>
      </c>
      <c r="Y45" s="19">
        <f>DATEDIF(I45,K45,"md")</f>
        <v>0</v>
      </c>
      <c r="Z45" s="20" t="s">
        <v>10</v>
      </c>
      <c r="AA45" s="22"/>
      <c r="AK45" s="1" t="str">
        <f t="shared" si="2"/>
        <v/>
      </c>
      <c r="AL45" s="218" t="e">
        <f t="shared" si="3"/>
        <v>#VALUE!</v>
      </c>
    </row>
    <row r="46" spans="1:38" ht="20.149999999999999" customHeight="1" x14ac:dyDescent="0.2">
      <c r="A46" s="27"/>
      <c r="B46" s="31"/>
      <c r="C46" s="4"/>
      <c r="D46" s="27"/>
      <c r="E46" s="34" t="str">
        <f t="shared" si="5"/>
        <v xml:space="preserve"> </v>
      </c>
      <c r="F46" s="43"/>
      <c r="G46" s="43"/>
      <c r="H46" s="43"/>
      <c r="I46" s="18"/>
      <c r="J46" s="19"/>
      <c r="K46" s="26"/>
      <c r="L46" s="182"/>
      <c r="M46" s="223"/>
      <c r="N46" s="215"/>
      <c r="O46" s="158"/>
      <c r="P46" s="38">
        <f>U46</f>
        <v>0</v>
      </c>
      <c r="Q46" s="19" t="s">
        <v>8</v>
      </c>
      <c r="R46" s="40">
        <f t="shared" si="12"/>
        <v>0</v>
      </c>
      <c r="S46" s="19" t="s">
        <v>9</v>
      </c>
      <c r="T46" s="22" t="str">
        <f t="shared" si="0"/>
        <v xml:space="preserve"> </v>
      </c>
      <c r="U46" s="21">
        <f>DATEDIF(I46,K46,"y")</f>
        <v>0</v>
      </c>
      <c r="V46" s="19" t="s">
        <v>8</v>
      </c>
      <c r="W46" s="19">
        <f>DATEDIF(I46,K46,"ym")</f>
        <v>0</v>
      </c>
      <c r="X46" s="19" t="s">
        <v>9</v>
      </c>
      <c r="Y46" s="19">
        <f>DATEDIF(I46,K46,"md")</f>
        <v>0</v>
      </c>
      <c r="Z46" s="20" t="s">
        <v>10</v>
      </c>
      <c r="AA46" s="22"/>
      <c r="AK46" s="1" t="str">
        <f t="shared" si="2"/>
        <v/>
      </c>
      <c r="AL46" s="218" t="e">
        <f t="shared" si="3"/>
        <v>#VALUE!</v>
      </c>
    </row>
    <row r="47" spans="1:38" ht="20.149999999999999" customHeight="1" x14ac:dyDescent="0.2">
      <c r="A47" s="27"/>
      <c r="B47" s="31"/>
      <c r="C47" s="4"/>
      <c r="D47" s="27"/>
      <c r="E47" s="34" t="str">
        <f t="shared" si="5"/>
        <v xml:space="preserve"> </v>
      </c>
      <c r="F47" s="43"/>
      <c r="G47" s="43"/>
      <c r="H47" s="43"/>
      <c r="I47" s="59"/>
      <c r="J47" s="54"/>
      <c r="K47" s="60"/>
      <c r="L47" s="182"/>
      <c r="M47" s="223"/>
      <c r="N47" s="215"/>
      <c r="O47" s="61"/>
      <c r="P47" s="53">
        <f t="shared" ref="P47:P48" si="13">U47</f>
        <v>0</v>
      </c>
      <c r="Q47" s="54" t="s">
        <v>8</v>
      </c>
      <c r="R47" s="55">
        <f t="shared" si="12"/>
        <v>0</v>
      </c>
      <c r="S47" s="54" t="s">
        <v>9</v>
      </c>
      <c r="T47" s="62" t="str">
        <f t="shared" si="0"/>
        <v xml:space="preserve"> </v>
      </c>
      <c r="U47" s="63">
        <f>DATEDIF(I47,K47,"y")</f>
        <v>0</v>
      </c>
      <c r="V47" s="54" t="s">
        <v>8</v>
      </c>
      <c r="W47" s="54">
        <f>DATEDIF(I47,K47,"ym")</f>
        <v>0</v>
      </c>
      <c r="X47" s="54" t="s">
        <v>9</v>
      </c>
      <c r="Y47" s="54">
        <f>DATEDIF(I47,K47,"md")</f>
        <v>0</v>
      </c>
      <c r="Z47" s="64" t="s">
        <v>10</v>
      </c>
      <c r="AA47" s="62"/>
      <c r="AK47" s="1" t="str">
        <f t="shared" si="2"/>
        <v/>
      </c>
      <c r="AL47" s="218" t="e">
        <f t="shared" si="3"/>
        <v>#VALUE!</v>
      </c>
    </row>
    <row r="48" spans="1:38" ht="20.149999999999999" customHeight="1" thickBot="1" x14ac:dyDescent="0.25">
      <c r="A48" s="27"/>
      <c r="B48" s="31"/>
      <c r="C48" s="4"/>
      <c r="D48" s="27"/>
      <c r="E48" s="34" t="str">
        <f t="shared" si="5"/>
        <v xml:space="preserve"> </v>
      </c>
      <c r="F48" s="43"/>
      <c r="G48" s="43"/>
      <c r="H48" s="43"/>
      <c r="I48" s="59"/>
      <c r="J48" s="54"/>
      <c r="K48" s="60"/>
      <c r="L48" s="182"/>
      <c r="M48" s="223"/>
      <c r="N48" s="215"/>
      <c r="O48" s="61"/>
      <c r="P48" s="53">
        <f t="shared" si="13"/>
        <v>0</v>
      </c>
      <c r="Q48" s="54" t="s">
        <v>8</v>
      </c>
      <c r="R48" s="55">
        <f t="shared" si="12"/>
        <v>0</v>
      </c>
      <c r="S48" s="54" t="s">
        <v>9</v>
      </c>
      <c r="T48" s="62" t="str">
        <f t="shared" si="0"/>
        <v xml:space="preserve"> </v>
      </c>
      <c r="U48" s="63">
        <f>DATEDIF(I48,K48,"y")</f>
        <v>0</v>
      </c>
      <c r="V48" s="54" t="s">
        <v>8</v>
      </c>
      <c r="W48" s="54">
        <f>DATEDIF(I48,K48,"ym")</f>
        <v>0</v>
      </c>
      <c r="X48" s="54" t="s">
        <v>9</v>
      </c>
      <c r="Y48" s="54">
        <f>DATEDIF(I48,K48,"md")</f>
        <v>0</v>
      </c>
      <c r="Z48" s="64" t="s">
        <v>10</v>
      </c>
      <c r="AA48" s="62"/>
      <c r="AK48" s="1" t="str">
        <f t="shared" si="2"/>
        <v/>
      </c>
      <c r="AL48" s="218" t="e">
        <f t="shared" si="3"/>
        <v>#VALUE!</v>
      </c>
    </row>
    <row r="49" spans="1:38" ht="20.149999999999999" customHeight="1" thickTop="1" x14ac:dyDescent="0.2">
      <c r="A49" s="27"/>
      <c r="B49" s="31"/>
      <c r="C49" s="4"/>
      <c r="D49" s="27"/>
      <c r="E49" s="34" t="str">
        <f t="shared" si="5"/>
        <v xml:space="preserve"> </v>
      </c>
      <c r="F49" s="43"/>
      <c r="G49" s="43"/>
      <c r="H49" s="43"/>
      <c r="I49" s="59"/>
      <c r="J49" s="54"/>
      <c r="K49" s="60"/>
      <c r="L49" s="182"/>
      <c r="M49" s="223"/>
      <c r="N49" s="215"/>
      <c r="O49" s="102" t="s">
        <v>51</v>
      </c>
      <c r="P49" s="103">
        <f>U49</f>
        <v>0</v>
      </c>
      <c r="Q49" s="104" t="s">
        <v>8</v>
      </c>
      <c r="R49" s="105">
        <f>IF(Y49/15&gt;0,W49+ROUND(Y49/30,0),W49)</f>
        <v>0</v>
      </c>
      <c r="S49" s="104" t="s">
        <v>9</v>
      </c>
      <c r="T49" s="106" t="str">
        <f t="shared" si="0"/>
        <v xml:space="preserve"> </v>
      </c>
      <c r="U49" s="103">
        <f>SUMIF(T44:T48,"○",U44:U48)</f>
        <v>0</v>
      </c>
      <c r="V49" s="111" t="s">
        <v>8</v>
      </c>
      <c r="W49" s="112">
        <f>SUMIF(T44:T48,"○",W44:W48)</f>
        <v>0</v>
      </c>
      <c r="X49" s="111" t="s">
        <v>9</v>
      </c>
      <c r="Y49" s="112">
        <f>SUMIF(T44:T48,"○",Y44:Y48)</f>
        <v>0</v>
      </c>
      <c r="Z49" s="113" t="s">
        <v>10</v>
      </c>
      <c r="AA49" s="114"/>
      <c r="AK49" s="1" t="str">
        <f t="shared" si="2"/>
        <v/>
      </c>
      <c r="AL49" s="218" t="e">
        <f t="shared" si="3"/>
        <v>#VALUE!</v>
      </c>
    </row>
    <row r="50" spans="1:38" ht="20.149999999999999" customHeight="1" thickBot="1" x14ac:dyDescent="0.25">
      <c r="A50" s="27"/>
      <c r="B50" s="31"/>
      <c r="C50" s="4"/>
      <c r="D50" s="27"/>
      <c r="E50" s="34" t="str">
        <f t="shared" si="5"/>
        <v xml:space="preserve"> </v>
      </c>
      <c r="F50" s="43"/>
      <c r="G50" s="43"/>
      <c r="H50" s="43"/>
      <c r="I50" s="59"/>
      <c r="J50" s="54"/>
      <c r="K50" s="64"/>
      <c r="L50" s="62"/>
      <c r="M50" s="223"/>
      <c r="N50" s="215"/>
      <c r="O50" s="107" t="s">
        <v>52</v>
      </c>
      <c r="P50" s="53">
        <f>U50</f>
        <v>0</v>
      </c>
      <c r="Q50" s="54" t="s">
        <v>8</v>
      </c>
      <c r="R50" s="55">
        <f>IF(Y50/15&gt;0,W50+ROUND(Y50/30,0),W50)</f>
        <v>0</v>
      </c>
      <c r="S50" s="64" t="s">
        <v>9</v>
      </c>
      <c r="T50" s="62" t="str">
        <f t="shared" si="0"/>
        <v xml:space="preserve"> </v>
      </c>
      <c r="U50" s="115">
        <f>SUMIF(T44:T48,"△",U44:U48)</f>
        <v>0</v>
      </c>
      <c r="V50" s="116" t="s">
        <v>8</v>
      </c>
      <c r="W50" s="117">
        <f>SUMIF(T44:T48,"△",W44:W48)</f>
        <v>0</v>
      </c>
      <c r="X50" s="116" t="s">
        <v>9</v>
      </c>
      <c r="Y50" s="117">
        <f>SUMIF(T44:T48,"△",Y44:Y48)</f>
        <v>0</v>
      </c>
      <c r="Z50" s="118" t="s">
        <v>10</v>
      </c>
      <c r="AA50" s="119"/>
      <c r="AC50" s="1">
        <f>P50*12+R50</f>
        <v>0</v>
      </c>
      <c r="AD50" s="42" t="s">
        <v>69</v>
      </c>
      <c r="AE50" s="42">
        <f>ROUNDDOWN(AC50/3,0)</f>
        <v>0</v>
      </c>
      <c r="AF50" s="1" t="s">
        <v>70</v>
      </c>
      <c r="AG50" s="1">
        <f>ROUNDDOWN(AE50/12,0)</f>
        <v>0</v>
      </c>
      <c r="AH50" s="1" t="s">
        <v>54</v>
      </c>
      <c r="AI50" s="1">
        <f>ROUNDDOWN(AE50-AG50*12,0)</f>
        <v>0</v>
      </c>
      <c r="AJ50" s="1" t="s">
        <v>68</v>
      </c>
      <c r="AK50" s="1" t="str">
        <f t="shared" si="2"/>
        <v/>
      </c>
      <c r="AL50" s="218" t="e">
        <f t="shared" si="3"/>
        <v>#VALUE!</v>
      </c>
    </row>
    <row r="51" spans="1:38" ht="20.149999999999999" customHeight="1" thickTop="1" thickBot="1" x14ac:dyDescent="0.25">
      <c r="A51" s="12"/>
      <c r="B51" s="29"/>
      <c r="C51" s="5"/>
      <c r="D51" s="12"/>
      <c r="E51" s="35" t="str">
        <f t="shared" si="5"/>
        <v xml:space="preserve"> </v>
      </c>
      <c r="F51" s="44"/>
      <c r="G51" s="44"/>
      <c r="H51" s="44"/>
      <c r="I51" s="23"/>
      <c r="J51" s="24"/>
      <c r="K51" s="25"/>
      <c r="L51" s="136"/>
      <c r="M51" s="224"/>
      <c r="N51" s="185"/>
      <c r="O51" s="108" t="s">
        <v>53</v>
      </c>
      <c r="P51" s="56">
        <f>P49+AG50</f>
        <v>0</v>
      </c>
      <c r="Q51" s="57" t="s">
        <v>54</v>
      </c>
      <c r="R51" s="58">
        <f>R49+AI50</f>
        <v>0</v>
      </c>
      <c r="S51" s="57" t="s">
        <v>55</v>
      </c>
      <c r="T51" s="78" t="str">
        <f t="shared" si="0"/>
        <v xml:space="preserve"> </v>
      </c>
      <c r="U51" s="120">
        <f>IF(R51/12&gt;1,P51+ROUNDDOWN(R51/12,0),P51)</f>
        <v>0</v>
      </c>
      <c r="V51" s="121" t="s">
        <v>54</v>
      </c>
      <c r="W51" s="121">
        <f>IF(R51/12&gt;1,R51-ROUNDDOWN(R51/12,0)*12,R51)</f>
        <v>0</v>
      </c>
      <c r="X51" s="121" t="s">
        <v>55</v>
      </c>
      <c r="Y51" s="121"/>
      <c r="Z51" s="122"/>
      <c r="AA51" s="123" t="str">
        <f>VLOOKUP(U51*12+W51,月⇒ランク!A:B,2,TRUE)</f>
        <v>Ｋ</v>
      </c>
      <c r="AB51" s="1">
        <f>U51*12+W51</f>
        <v>0</v>
      </c>
      <c r="AK51" s="1" t="str">
        <f t="shared" si="2"/>
        <v/>
      </c>
      <c r="AL51" s="218" t="e">
        <f t="shared" si="3"/>
        <v>#VALUE!</v>
      </c>
    </row>
    <row r="52" spans="1:38" ht="20.149999999999999" customHeight="1" thickTop="1" x14ac:dyDescent="0.2">
      <c r="A52" s="11">
        <v>7</v>
      </c>
      <c r="B52" s="28"/>
      <c r="C52" s="3"/>
      <c r="D52" s="32"/>
      <c r="E52" s="33" t="str">
        <f t="shared" si="5"/>
        <v xml:space="preserve"> </v>
      </c>
      <c r="F52" s="41"/>
      <c r="G52" s="41"/>
      <c r="H52" s="41"/>
      <c r="I52" s="13"/>
      <c r="J52" s="14"/>
      <c r="K52" s="15"/>
      <c r="L52" s="17"/>
      <c r="M52" s="222"/>
      <c r="N52" s="214"/>
      <c r="O52" s="67"/>
      <c r="P52" s="37">
        <f t="shared" ref="P52:P144" si="14">U52</f>
        <v>124</v>
      </c>
      <c r="Q52" s="14" t="s">
        <v>8</v>
      </c>
      <c r="R52" s="39">
        <f t="shared" ref="R52:R159" si="15">IF(Y52&gt;=15,W52+1,W52)</f>
        <v>3</v>
      </c>
      <c r="S52" s="14" t="s">
        <v>9</v>
      </c>
      <c r="T52" s="17" t="str">
        <f t="shared" si="0"/>
        <v xml:space="preserve"> </v>
      </c>
      <c r="U52" s="16">
        <f>DATEDIF(I52,$O$1,"y")</f>
        <v>124</v>
      </c>
      <c r="V52" s="14" t="s">
        <v>8</v>
      </c>
      <c r="W52" s="14">
        <f>DATEDIF(I52,$O$1,"ym")</f>
        <v>3</v>
      </c>
      <c r="X52" s="14" t="s">
        <v>9</v>
      </c>
      <c r="Y52" s="14">
        <f>DATEDIF(I52,$O$1,"md")</f>
        <v>1</v>
      </c>
      <c r="Z52" s="15" t="s">
        <v>10</v>
      </c>
      <c r="AA52" s="17"/>
      <c r="AK52" s="1" t="str">
        <f t="shared" si="2"/>
        <v/>
      </c>
      <c r="AL52" s="218" t="e">
        <f t="shared" si="3"/>
        <v>#VALUE!</v>
      </c>
    </row>
    <row r="53" spans="1:38" ht="20.149999999999999" customHeight="1" x14ac:dyDescent="0.2">
      <c r="A53" s="27"/>
      <c r="B53" s="31"/>
      <c r="C53" s="4"/>
      <c r="D53" s="27"/>
      <c r="E53" s="34" t="str">
        <f t="shared" si="5"/>
        <v xml:space="preserve"> </v>
      </c>
      <c r="F53" s="43"/>
      <c r="G53" s="43"/>
      <c r="H53" s="43"/>
      <c r="I53" s="18"/>
      <c r="J53" s="19"/>
      <c r="K53" s="26"/>
      <c r="L53" s="182"/>
      <c r="M53" s="223"/>
      <c r="N53" s="215"/>
      <c r="O53" s="45"/>
      <c r="P53" s="38">
        <f t="shared" si="14"/>
        <v>0</v>
      </c>
      <c r="Q53" s="19" t="s">
        <v>8</v>
      </c>
      <c r="R53" s="40">
        <f t="shared" si="15"/>
        <v>0</v>
      </c>
      <c r="S53" s="19" t="s">
        <v>9</v>
      </c>
      <c r="T53" s="22" t="str">
        <f t="shared" si="0"/>
        <v xml:space="preserve"> </v>
      </c>
      <c r="U53" s="21">
        <v>0</v>
      </c>
      <c r="V53" s="19" t="s">
        <v>8</v>
      </c>
      <c r="W53" s="19">
        <v>0</v>
      </c>
      <c r="X53" s="19" t="s">
        <v>9</v>
      </c>
      <c r="Y53" s="19">
        <v>0</v>
      </c>
      <c r="Z53" s="20" t="s">
        <v>10</v>
      </c>
      <c r="AA53" s="22"/>
      <c r="AK53" s="1" t="str">
        <f t="shared" si="2"/>
        <v/>
      </c>
      <c r="AL53" s="218" t="e">
        <f t="shared" si="3"/>
        <v>#VALUE!</v>
      </c>
    </row>
    <row r="54" spans="1:38" ht="20.149999999999999" customHeight="1" x14ac:dyDescent="0.2">
      <c r="A54" s="27"/>
      <c r="B54" s="31"/>
      <c r="C54" s="4"/>
      <c r="D54" s="27"/>
      <c r="E54" s="34" t="str">
        <f t="shared" si="5"/>
        <v xml:space="preserve"> </v>
      </c>
      <c r="F54" s="43"/>
      <c r="G54" s="43"/>
      <c r="H54" s="43"/>
      <c r="I54" s="18"/>
      <c r="J54" s="19"/>
      <c r="K54" s="20"/>
      <c r="L54" s="182"/>
      <c r="M54" s="223"/>
      <c r="N54" s="215"/>
      <c r="O54" s="45"/>
      <c r="P54" s="38">
        <f t="shared" si="14"/>
        <v>0</v>
      </c>
      <c r="Q54" s="19" t="s">
        <v>8</v>
      </c>
      <c r="R54" s="40">
        <f t="shared" si="15"/>
        <v>0</v>
      </c>
      <c r="S54" s="19" t="s">
        <v>9</v>
      </c>
      <c r="T54" s="22" t="str">
        <f t="shared" si="0"/>
        <v xml:space="preserve"> </v>
      </c>
      <c r="U54" s="21">
        <f>DATEDIF(I54,K54,"y")</f>
        <v>0</v>
      </c>
      <c r="V54" s="19" t="s">
        <v>8</v>
      </c>
      <c r="W54" s="19">
        <f>DATEDIF(I54,K54,"ym")</f>
        <v>0</v>
      </c>
      <c r="X54" s="19" t="s">
        <v>9</v>
      </c>
      <c r="Y54" s="19">
        <f>DATEDIF(I54,K54,"md")</f>
        <v>0</v>
      </c>
      <c r="Z54" s="20" t="s">
        <v>10</v>
      </c>
      <c r="AA54" s="22"/>
      <c r="AK54" s="1" t="str">
        <f t="shared" si="2"/>
        <v/>
      </c>
      <c r="AL54" s="218" t="e">
        <f t="shared" si="3"/>
        <v>#VALUE!</v>
      </c>
    </row>
    <row r="55" spans="1:38" ht="20.149999999999999" customHeight="1" x14ac:dyDescent="0.2">
      <c r="A55" s="27"/>
      <c r="B55" s="31"/>
      <c r="C55" s="4"/>
      <c r="D55" s="27"/>
      <c r="E55" s="34" t="str">
        <f t="shared" si="5"/>
        <v xml:space="preserve"> </v>
      </c>
      <c r="F55" s="43"/>
      <c r="G55" s="43"/>
      <c r="H55" s="43"/>
      <c r="I55" s="59"/>
      <c r="J55" s="54"/>
      <c r="K55" s="60"/>
      <c r="L55" s="182"/>
      <c r="M55" s="223"/>
      <c r="N55" s="215"/>
      <c r="O55" s="61"/>
      <c r="P55" s="53">
        <f t="shared" si="14"/>
        <v>0</v>
      </c>
      <c r="Q55" s="54" t="s">
        <v>8</v>
      </c>
      <c r="R55" s="55">
        <f t="shared" si="15"/>
        <v>0</v>
      </c>
      <c r="S55" s="54" t="s">
        <v>9</v>
      </c>
      <c r="T55" s="62" t="str">
        <f t="shared" si="0"/>
        <v xml:space="preserve"> </v>
      </c>
      <c r="U55" s="63">
        <f>DATEDIF(I55,K55,"y")</f>
        <v>0</v>
      </c>
      <c r="V55" s="54" t="s">
        <v>8</v>
      </c>
      <c r="W55" s="54">
        <f>DATEDIF(I55,K55,"ym")</f>
        <v>0</v>
      </c>
      <c r="X55" s="54" t="s">
        <v>9</v>
      </c>
      <c r="Y55" s="54">
        <f>DATEDIF(I55,K55,"md")</f>
        <v>0</v>
      </c>
      <c r="Z55" s="64" t="s">
        <v>10</v>
      </c>
      <c r="AA55" s="62"/>
      <c r="AK55" s="1" t="str">
        <f t="shared" si="2"/>
        <v/>
      </c>
      <c r="AL55" s="218" t="e">
        <f t="shared" si="3"/>
        <v>#VALUE!</v>
      </c>
    </row>
    <row r="56" spans="1:38" ht="20.149999999999999" customHeight="1" thickBot="1" x14ac:dyDescent="0.25">
      <c r="A56" s="27"/>
      <c r="B56" s="31"/>
      <c r="C56" s="4"/>
      <c r="D56" s="27"/>
      <c r="E56" s="34" t="str">
        <f t="shared" si="5"/>
        <v xml:space="preserve"> </v>
      </c>
      <c r="F56" s="43"/>
      <c r="G56" s="43"/>
      <c r="H56" s="43"/>
      <c r="I56" s="59"/>
      <c r="J56" s="54"/>
      <c r="K56" s="60"/>
      <c r="L56" s="182"/>
      <c r="M56" s="223"/>
      <c r="N56" s="215"/>
      <c r="O56" s="61"/>
      <c r="P56" s="53">
        <f t="shared" si="14"/>
        <v>0</v>
      </c>
      <c r="Q56" s="54" t="s">
        <v>8</v>
      </c>
      <c r="R56" s="55">
        <f t="shared" si="15"/>
        <v>0</v>
      </c>
      <c r="S56" s="54" t="s">
        <v>9</v>
      </c>
      <c r="T56" s="62" t="str">
        <f t="shared" si="0"/>
        <v xml:space="preserve"> </v>
      </c>
      <c r="U56" s="63">
        <f>DATEDIF(I56,K56,"y")</f>
        <v>0</v>
      </c>
      <c r="V56" s="54" t="s">
        <v>8</v>
      </c>
      <c r="W56" s="54">
        <f>DATEDIF(I56,K56,"ym")</f>
        <v>0</v>
      </c>
      <c r="X56" s="54" t="s">
        <v>9</v>
      </c>
      <c r="Y56" s="54">
        <f>DATEDIF(I56,K56,"md")</f>
        <v>0</v>
      </c>
      <c r="Z56" s="64" t="s">
        <v>10</v>
      </c>
      <c r="AA56" s="62"/>
      <c r="AK56" s="1" t="str">
        <f t="shared" si="2"/>
        <v/>
      </c>
      <c r="AL56" s="218" t="e">
        <f t="shared" si="3"/>
        <v>#VALUE!</v>
      </c>
    </row>
    <row r="57" spans="1:38" ht="20.149999999999999" customHeight="1" thickTop="1" x14ac:dyDescent="0.2">
      <c r="A57" s="27"/>
      <c r="B57" s="31"/>
      <c r="C57" s="4"/>
      <c r="D57" s="27"/>
      <c r="E57" s="34" t="str">
        <f t="shared" si="5"/>
        <v xml:space="preserve"> </v>
      </c>
      <c r="F57" s="43"/>
      <c r="G57" s="43"/>
      <c r="H57" s="43"/>
      <c r="I57" s="59"/>
      <c r="J57" s="54"/>
      <c r="K57" s="60"/>
      <c r="L57" s="182"/>
      <c r="M57" s="223"/>
      <c r="N57" s="215"/>
      <c r="O57" s="102" t="s">
        <v>51</v>
      </c>
      <c r="P57" s="103">
        <f>U57</f>
        <v>0</v>
      </c>
      <c r="Q57" s="104" t="s">
        <v>8</v>
      </c>
      <c r="R57" s="105">
        <f>IF(Y57/15&gt;0,W57+ROUND(Y57/30,0),W57)</f>
        <v>0</v>
      </c>
      <c r="S57" s="104" t="s">
        <v>9</v>
      </c>
      <c r="T57" s="106" t="str">
        <f t="shared" si="0"/>
        <v xml:space="preserve"> </v>
      </c>
      <c r="U57" s="103">
        <f>SUMIF(T52:T56,"○",U52:U56)</f>
        <v>0</v>
      </c>
      <c r="V57" s="111" t="s">
        <v>8</v>
      </c>
      <c r="W57" s="112">
        <f>SUMIF(T52:T56,"○",W52:W56)</f>
        <v>0</v>
      </c>
      <c r="X57" s="111" t="s">
        <v>9</v>
      </c>
      <c r="Y57" s="112">
        <f>SUMIF(T52:T56,"○",Y52:Y56)</f>
        <v>0</v>
      </c>
      <c r="Z57" s="113" t="s">
        <v>10</v>
      </c>
      <c r="AA57" s="114"/>
      <c r="AK57" s="1" t="str">
        <f t="shared" si="2"/>
        <v/>
      </c>
      <c r="AL57" s="218" t="e">
        <f t="shared" si="3"/>
        <v>#VALUE!</v>
      </c>
    </row>
    <row r="58" spans="1:38" ht="20.149999999999999" customHeight="1" thickBot="1" x14ac:dyDescent="0.25">
      <c r="A58" s="27"/>
      <c r="B58" s="31"/>
      <c r="C58" s="4"/>
      <c r="D58" s="27"/>
      <c r="E58" s="34" t="str">
        <f t="shared" si="5"/>
        <v xml:space="preserve"> </v>
      </c>
      <c r="F58" s="43"/>
      <c r="G58" s="43"/>
      <c r="H58" s="43"/>
      <c r="I58" s="59"/>
      <c r="J58" s="54"/>
      <c r="K58" s="64"/>
      <c r="L58" s="62"/>
      <c r="M58" s="223"/>
      <c r="N58" s="215"/>
      <c r="O58" s="107" t="s">
        <v>52</v>
      </c>
      <c r="P58" s="53">
        <f>U58</f>
        <v>0</v>
      </c>
      <c r="Q58" s="54" t="s">
        <v>8</v>
      </c>
      <c r="R58" s="55">
        <f>IF(Y58/15&gt;0,W58+ROUND(Y58/30,0),W58)</f>
        <v>0</v>
      </c>
      <c r="S58" s="64" t="s">
        <v>9</v>
      </c>
      <c r="T58" s="62" t="str">
        <f t="shared" si="0"/>
        <v xml:space="preserve"> </v>
      </c>
      <c r="U58" s="115">
        <f>SUMIF(T52:T56,"△",U52:U56)</f>
        <v>0</v>
      </c>
      <c r="V58" s="116" t="s">
        <v>8</v>
      </c>
      <c r="W58" s="117">
        <f>SUMIF(T52:T56,"△",W52:W56)</f>
        <v>0</v>
      </c>
      <c r="X58" s="116" t="s">
        <v>9</v>
      </c>
      <c r="Y58" s="117">
        <f>SUMIF(T52:T56,"△",Y52:Y56)</f>
        <v>0</v>
      </c>
      <c r="Z58" s="118" t="s">
        <v>10</v>
      </c>
      <c r="AA58" s="119"/>
      <c r="AC58" s="1">
        <f>P58*12+R58</f>
        <v>0</v>
      </c>
      <c r="AD58" s="42" t="s">
        <v>69</v>
      </c>
      <c r="AE58" s="42">
        <f>ROUNDDOWN(AC58/3,0)</f>
        <v>0</v>
      </c>
      <c r="AF58" s="1" t="s">
        <v>70</v>
      </c>
      <c r="AG58" s="1">
        <f>ROUNDDOWN(AE58/12,0)</f>
        <v>0</v>
      </c>
      <c r="AH58" s="1" t="s">
        <v>54</v>
      </c>
      <c r="AI58" s="1">
        <f>ROUNDDOWN(AE58-AG58*12,0)</f>
        <v>0</v>
      </c>
      <c r="AJ58" s="1" t="s">
        <v>68</v>
      </c>
      <c r="AK58" s="1" t="str">
        <f t="shared" si="2"/>
        <v/>
      </c>
      <c r="AL58" s="218" t="e">
        <f t="shared" si="3"/>
        <v>#VALUE!</v>
      </c>
    </row>
    <row r="59" spans="1:38" ht="20.149999999999999" customHeight="1" thickTop="1" thickBot="1" x14ac:dyDescent="0.25">
      <c r="A59" s="12"/>
      <c r="B59" s="29"/>
      <c r="C59" s="5"/>
      <c r="D59" s="12"/>
      <c r="E59" s="35" t="str">
        <f t="shared" si="5"/>
        <v xml:space="preserve"> </v>
      </c>
      <c r="F59" s="44"/>
      <c r="G59" s="44"/>
      <c r="H59" s="44"/>
      <c r="I59" s="23"/>
      <c r="J59" s="24"/>
      <c r="K59" s="25"/>
      <c r="L59" s="136"/>
      <c r="M59" s="224"/>
      <c r="N59" s="185"/>
      <c r="O59" s="108" t="s">
        <v>53</v>
      </c>
      <c r="P59" s="56">
        <f>P57+AG58</f>
        <v>0</v>
      </c>
      <c r="Q59" s="57" t="s">
        <v>54</v>
      </c>
      <c r="R59" s="58">
        <f>R57+AI58</f>
        <v>0</v>
      </c>
      <c r="S59" s="57" t="s">
        <v>55</v>
      </c>
      <c r="T59" s="78" t="str">
        <f t="shared" si="0"/>
        <v xml:space="preserve"> </v>
      </c>
      <c r="U59" s="120">
        <f>IF(R59/12&gt;1,P59+ROUNDDOWN(R59/12,0),P59)</f>
        <v>0</v>
      </c>
      <c r="V59" s="121" t="s">
        <v>54</v>
      </c>
      <c r="W59" s="121">
        <f>IF(R59/12&gt;1,R59-ROUNDDOWN(R59/12,0)*12,R59)</f>
        <v>0</v>
      </c>
      <c r="X59" s="121" t="s">
        <v>55</v>
      </c>
      <c r="Y59" s="121"/>
      <c r="Z59" s="122"/>
      <c r="AA59" s="123" t="str">
        <f>VLOOKUP(U59*12+W59,月⇒ランク!A:B,2,TRUE)</f>
        <v>Ｋ</v>
      </c>
      <c r="AB59" s="1">
        <f>U59*12+W59</f>
        <v>0</v>
      </c>
      <c r="AK59" s="1" t="str">
        <f t="shared" si="2"/>
        <v/>
      </c>
      <c r="AL59" s="218" t="e">
        <f t="shared" si="3"/>
        <v>#VALUE!</v>
      </c>
    </row>
    <row r="60" spans="1:38" ht="20.149999999999999" customHeight="1" thickTop="1" x14ac:dyDescent="0.2">
      <c r="A60" s="11">
        <v>8</v>
      </c>
      <c r="B60" s="28"/>
      <c r="C60" s="75"/>
      <c r="D60" s="32"/>
      <c r="E60" s="33" t="str">
        <f t="shared" si="5"/>
        <v xml:space="preserve"> </v>
      </c>
      <c r="F60" s="41"/>
      <c r="G60" s="41"/>
      <c r="H60" s="41"/>
      <c r="I60" s="13"/>
      <c r="J60" s="14"/>
      <c r="K60" s="15"/>
      <c r="L60" s="17"/>
      <c r="M60" s="222"/>
      <c r="N60" s="214"/>
      <c r="O60" s="67"/>
      <c r="P60" s="37">
        <f>U60</f>
        <v>124</v>
      </c>
      <c r="Q60" s="14" t="s">
        <v>8</v>
      </c>
      <c r="R60" s="39">
        <f>IF(Y60&gt;=15,W60+1,W60)</f>
        <v>3</v>
      </c>
      <c r="S60" s="14" t="s">
        <v>9</v>
      </c>
      <c r="T60" s="17" t="str">
        <f t="shared" si="0"/>
        <v xml:space="preserve"> </v>
      </c>
      <c r="U60" s="16">
        <f>DATEDIF(I60,$O$1,"y")</f>
        <v>124</v>
      </c>
      <c r="V60" s="14" t="s">
        <v>8</v>
      </c>
      <c r="W60" s="14">
        <f>DATEDIF(I60,$O$1,"ym")</f>
        <v>3</v>
      </c>
      <c r="X60" s="14" t="s">
        <v>9</v>
      </c>
      <c r="Y60" s="14">
        <f>DATEDIF(I60,$O$1,"md")</f>
        <v>1</v>
      </c>
      <c r="Z60" s="15" t="s">
        <v>10</v>
      </c>
      <c r="AA60" s="17"/>
      <c r="AK60" s="1" t="str">
        <f t="shared" si="2"/>
        <v/>
      </c>
      <c r="AL60" s="218" t="e">
        <f t="shared" si="3"/>
        <v>#VALUE!</v>
      </c>
    </row>
    <row r="61" spans="1:38" ht="20.149999999999999" customHeight="1" x14ac:dyDescent="0.2">
      <c r="A61" s="27"/>
      <c r="B61" s="31"/>
      <c r="C61" s="76"/>
      <c r="D61" s="27"/>
      <c r="E61" s="34" t="str">
        <f t="shared" si="5"/>
        <v xml:space="preserve"> </v>
      </c>
      <c r="F61" s="43"/>
      <c r="G61" s="43"/>
      <c r="H61" s="43"/>
      <c r="I61" s="18"/>
      <c r="J61" s="19"/>
      <c r="K61" s="26"/>
      <c r="L61" s="182"/>
      <c r="M61" s="223"/>
      <c r="N61" s="215"/>
      <c r="O61" s="45"/>
      <c r="P61" s="38">
        <f t="shared" ref="P61:P64" si="16">U61</f>
        <v>0</v>
      </c>
      <c r="Q61" s="19" t="s">
        <v>8</v>
      </c>
      <c r="R61" s="40">
        <f>IF(Y61&gt;=15,W61+1,W61)</f>
        <v>0</v>
      </c>
      <c r="S61" s="19" t="s">
        <v>9</v>
      </c>
      <c r="T61" s="22" t="str">
        <f t="shared" si="0"/>
        <v xml:space="preserve"> </v>
      </c>
      <c r="U61" s="21">
        <f>DATEDIF(I61,K61,"y")</f>
        <v>0</v>
      </c>
      <c r="V61" s="19" t="s">
        <v>8</v>
      </c>
      <c r="W61" s="19">
        <f>DATEDIF(I61,K61,"ym")</f>
        <v>0</v>
      </c>
      <c r="X61" s="19" t="s">
        <v>9</v>
      </c>
      <c r="Y61" s="19">
        <f>DATEDIF(I61,K61,"md")</f>
        <v>0</v>
      </c>
      <c r="Z61" s="20" t="s">
        <v>10</v>
      </c>
      <c r="AA61" s="22"/>
      <c r="AK61" s="1" t="str">
        <f t="shared" si="2"/>
        <v/>
      </c>
      <c r="AL61" s="218" t="e">
        <f t="shared" si="3"/>
        <v>#VALUE!</v>
      </c>
    </row>
    <row r="62" spans="1:38" ht="20.149999999999999" customHeight="1" x14ac:dyDescent="0.2">
      <c r="A62" s="27"/>
      <c r="B62" s="31"/>
      <c r="C62" s="76"/>
      <c r="D62" s="27"/>
      <c r="E62" s="34" t="str">
        <f t="shared" si="5"/>
        <v xml:space="preserve"> </v>
      </c>
      <c r="F62" s="43"/>
      <c r="G62" s="43"/>
      <c r="H62" s="43"/>
      <c r="I62" s="18"/>
      <c r="J62" s="19"/>
      <c r="K62" s="26"/>
      <c r="L62" s="182"/>
      <c r="M62" s="223"/>
      <c r="N62" s="215"/>
      <c r="O62" s="158"/>
      <c r="P62" s="38">
        <f t="shared" si="16"/>
        <v>0</v>
      </c>
      <c r="Q62" s="19" t="s">
        <v>8</v>
      </c>
      <c r="R62" s="40">
        <f>IF(Y62&gt;=15,W62+1,W62)</f>
        <v>0</v>
      </c>
      <c r="S62" s="19" t="s">
        <v>9</v>
      </c>
      <c r="T62" s="22" t="str">
        <f t="shared" si="0"/>
        <v xml:space="preserve"> </v>
      </c>
      <c r="U62" s="21">
        <f>DATEDIF(I62,K62,"y")</f>
        <v>0</v>
      </c>
      <c r="V62" s="19" t="s">
        <v>8</v>
      </c>
      <c r="W62" s="19">
        <f>DATEDIF(I62,K62,"ym")</f>
        <v>0</v>
      </c>
      <c r="X62" s="19" t="s">
        <v>9</v>
      </c>
      <c r="Y62" s="19">
        <f>DATEDIF(I62,K62,"md")</f>
        <v>0</v>
      </c>
      <c r="Z62" s="20" t="s">
        <v>10</v>
      </c>
      <c r="AA62" s="22"/>
      <c r="AK62" s="1" t="str">
        <f t="shared" si="2"/>
        <v/>
      </c>
      <c r="AL62" s="218" t="e">
        <f t="shared" si="3"/>
        <v>#VALUE!</v>
      </c>
    </row>
    <row r="63" spans="1:38" ht="20.149999999999999" customHeight="1" x14ac:dyDescent="0.2">
      <c r="A63" s="27"/>
      <c r="B63" s="31"/>
      <c r="C63" s="4"/>
      <c r="D63" s="27"/>
      <c r="E63" s="34" t="str">
        <f t="shared" si="5"/>
        <v xml:space="preserve"> </v>
      </c>
      <c r="F63" s="43"/>
      <c r="G63" s="43"/>
      <c r="H63" s="43"/>
      <c r="I63" s="59"/>
      <c r="J63" s="54"/>
      <c r="K63" s="60"/>
      <c r="L63" s="182"/>
      <c r="M63" s="223"/>
      <c r="N63" s="215"/>
      <c r="O63" s="61"/>
      <c r="P63" s="53">
        <f t="shared" si="16"/>
        <v>0</v>
      </c>
      <c r="Q63" s="54" t="s">
        <v>8</v>
      </c>
      <c r="R63" s="55">
        <f t="shared" ref="R63:R64" si="17">IF(Y63&gt;=15,W63+1,W63)</f>
        <v>0</v>
      </c>
      <c r="S63" s="54" t="s">
        <v>9</v>
      </c>
      <c r="T63" s="62" t="str">
        <f t="shared" si="0"/>
        <v xml:space="preserve"> </v>
      </c>
      <c r="U63" s="63">
        <f>DATEDIF(I63,K63,"y")</f>
        <v>0</v>
      </c>
      <c r="V63" s="54" t="s">
        <v>8</v>
      </c>
      <c r="W63" s="54">
        <f>DATEDIF(I63,K63,"ym")</f>
        <v>0</v>
      </c>
      <c r="X63" s="54" t="s">
        <v>9</v>
      </c>
      <c r="Y63" s="54">
        <f>DATEDIF(I63,K63,"md")</f>
        <v>0</v>
      </c>
      <c r="Z63" s="64" t="s">
        <v>10</v>
      </c>
      <c r="AA63" s="62"/>
      <c r="AK63" s="1" t="str">
        <f t="shared" si="2"/>
        <v/>
      </c>
      <c r="AL63" s="218" t="e">
        <f t="shared" si="3"/>
        <v>#VALUE!</v>
      </c>
    </row>
    <row r="64" spans="1:38" ht="20.149999999999999" customHeight="1" thickBot="1" x14ac:dyDescent="0.25">
      <c r="A64" s="27"/>
      <c r="B64" s="31"/>
      <c r="C64" s="4"/>
      <c r="D64" s="27"/>
      <c r="E64" s="34" t="str">
        <f t="shared" si="5"/>
        <v xml:space="preserve"> </v>
      </c>
      <c r="F64" s="43"/>
      <c r="G64" s="43"/>
      <c r="H64" s="43"/>
      <c r="I64" s="59"/>
      <c r="J64" s="54"/>
      <c r="K64" s="60"/>
      <c r="L64" s="182"/>
      <c r="M64" s="223"/>
      <c r="N64" s="215"/>
      <c r="O64" s="61"/>
      <c r="P64" s="53">
        <f t="shared" si="16"/>
        <v>0</v>
      </c>
      <c r="Q64" s="54" t="s">
        <v>8</v>
      </c>
      <c r="R64" s="55">
        <f t="shared" si="17"/>
        <v>0</v>
      </c>
      <c r="S64" s="54" t="s">
        <v>9</v>
      </c>
      <c r="T64" s="62" t="str">
        <f t="shared" si="0"/>
        <v xml:space="preserve"> </v>
      </c>
      <c r="U64" s="63">
        <f>DATEDIF(I64,K64,"y")</f>
        <v>0</v>
      </c>
      <c r="V64" s="54" t="s">
        <v>8</v>
      </c>
      <c r="W64" s="54">
        <f>DATEDIF(I64,K64,"ym")</f>
        <v>0</v>
      </c>
      <c r="X64" s="54" t="s">
        <v>9</v>
      </c>
      <c r="Y64" s="54">
        <f>DATEDIF(I64,K64,"md")</f>
        <v>0</v>
      </c>
      <c r="Z64" s="64" t="s">
        <v>10</v>
      </c>
      <c r="AA64" s="62"/>
      <c r="AK64" s="1" t="str">
        <f t="shared" si="2"/>
        <v/>
      </c>
      <c r="AL64" s="218" t="e">
        <f t="shared" si="3"/>
        <v>#VALUE!</v>
      </c>
    </row>
    <row r="65" spans="1:38" ht="20.149999999999999" customHeight="1" thickTop="1" x14ac:dyDescent="0.2">
      <c r="A65" s="27"/>
      <c r="B65" s="31"/>
      <c r="C65" s="4"/>
      <c r="D65" s="27"/>
      <c r="E65" s="34" t="str">
        <f t="shared" si="5"/>
        <v xml:space="preserve"> </v>
      </c>
      <c r="F65" s="43"/>
      <c r="G65" s="43"/>
      <c r="H65" s="43"/>
      <c r="I65" s="59"/>
      <c r="J65" s="54"/>
      <c r="K65" s="60"/>
      <c r="L65" s="182"/>
      <c r="M65" s="223"/>
      <c r="N65" s="215"/>
      <c r="O65" s="102" t="s">
        <v>51</v>
      </c>
      <c r="P65" s="103">
        <f>U65</f>
        <v>0</v>
      </c>
      <c r="Q65" s="104" t="s">
        <v>8</v>
      </c>
      <c r="R65" s="105">
        <f>IF(Y65/15&gt;0,W65+ROUND(Y65/30,0),W65)</f>
        <v>0</v>
      </c>
      <c r="S65" s="104" t="s">
        <v>9</v>
      </c>
      <c r="T65" s="106" t="str">
        <f t="shared" si="0"/>
        <v xml:space="preserve"> </v>
      </c>
      <c r="U65" s="103">
        <f>SUMIF(T60:T64,"○",U60:U64)</f>
        <v>0</v>
      </c>
      <c r="V65" s="111" t="s">
        <v>8</v>
      </c>
      <c r="W65" s="112">
        <f>SUMIF(T60:T64,"○",W60:W64)</f>
        <v>0</v>
      </c>
      <c r="X65" s="111" t="s">
        <v>9</v>
      </c>
      <c r="Y65" s="112">
        <f>SUMIF(T60:T64,"○",Y60:Y64)</f>
        <v>0</v>
      </c>
      <c r="Z65" s="113" t="s">
        <v>10</v>
      </c>
      <c r="AA65" s="114"/>
      <c r="AK65" s="1" t="str">
        <f t="shared" si="2"/>
        <v/>
      </c>
      <c r="AL65" s="218" t="e">
        <f t="shared" si="3"/>
        <v>#VALUE!</v>
      </c>
    </row>
    <row r="66" spans="1:38" ht="20.149999999999999" customHeight="1" thickBot="1" x14ac:dyDescent="0.25">
      <c r="A66" s="27"/>
      <c r="B66" s="31"/>
      <c r="C66" s="4"/>
      <c r="D66" s="27"/>
      <c r="E66" s="34" t="str">
        <f t="shared" si="5"/>
        <v xml:space="preserve"> </v>
      </c>
      <c r="F66" s="43"/>
      <c r="G66" s="43"/>
      <c r="H66" s="43"/>
      <c r="I66" s="59"/>
      <c r="J66" s="54"/>
      <c r="K66" s="64"/>
      <c r="L66" s="62"/>
      <c r="M66" s="223"/>
      <c r="N66" s="215"/>
      <c r="O66" s="107" t="s">
        <v>52</v>
      </c>
      <c r="P66" s="53">
        <f>U66</f>
        <v>0</v>
      </c>
      <c r="Q66" s="54" t="s">
        <v>8</v>
      </c>
      <c r="R66" s="55">
        <f>IF(Y66/15&gt;0,W66+ROUND(Y66/30,0),W66)</f>
        <v>0</v>
      </c>
      <c r="S66" s="64" t="s">
        <v>9</v>
      </c>
      <c r="T66" s="62" t="str">
        <f t="shared" si="0"/>
        <v xml:space="preserve"> </v>
      </c>
      <c r="U66" s="115">
        <f>SUMIF(T60:T64,"△",U60:U64)</f>
        <v>0</v>
      </c>
      <c r="V66" s="116" t="s">
        <v>8</v>
      </c>
      <c r="W66" s="117">
        <f>SUMIF(T60:T64,"△",W60:W64)</f>
        <v>0</v>
      </c>
      <c r="X66" s="116" t="s">
        <v>9</v>
      </c>
      <c r="Y66" s="117">
        <f>SUMIF(T60:T64,"△",Y60:Y64)</f>
        <v>0</v>
      </c>
      <c r="Z66" s="118" t="s">
        <v>10</v>
      </c>
      <c r="AA66" s="119"/>
      <c r="AC66" s="1">
        <f>P66*12+R66</f>
        <v>0</v>
      </c>
      <c r="AD66" s="42" t="s">
        <v>69</v>
      </c>
      <c r="AE66" s="42">
        <f>ROUNDDOWN(AC66/3,0)</f>
        <v>0</v>
      </c>
      <c r="AF66" s="1" t="s">
        <v>70</v>
      </c>
      <c r="AG66" s="1">
        <f>ROUNDDOWN(AE66/12,0)</f>
        <v>0</v>
      </c>
      <c r="AH66" s="1" t="s">
        <v>54</v>
      </c>
      <c r="AI66" s="1">
        <f>ROUNDDOWN(AE66-AG66*12,0)</f>
        <v>0</v>
      </c>
      <c r="AJ66" s="1" t="s">
        <v>68</v>
      </c>
      <c r="AK66" s="1" t="str">
        <f t="shared" si="2"/>
        <v/>
      </c>
      <c r="AL66" s="218" t="e">
        <f t="shared" si="3"/>
        <v>#VALUE!</v>
      </c>
    </row>
    <row r="67" spans="1:38" ht="20.149999999999999" customHeight="1" thickTop="1" thickBot="1" x14ac:dyDescent="0.25">
      <c r="A67" s="12"/>
      <c r="B67" s="29"/>
      <c r="C67" s="5"/>
      <c r="D67" s="12"/>
      <c r="E67" s="35" t="str">
        <f t="shared" si="5"/>
        <v xml:space="preserve"> </v>
      </c>
      <c r="F67" s="44"/>
      <c r="G67" s="44"/>
      <c r="H67" s="44"/>
      <c r="I67" s="23"/>
      <c r="J67" s="24"/>
      <c r="K67" s="25"/>
      <c r="L67" s="136"/>
      <c r="M67" s="224"/>
      <c r="N67" s="185"/>
      <c r="O67" s="108" t="s">
        <v>53</v>
      </c>
      <c r="P67" s="56">
        <f>P65+AG66</f>
        <v>0</v>
      </c>
      <c r="Q67" s="57" t="s">
        <v>54</v>
      </c>
      <c r="R67" s="58">
        <f>R65+AI66</f>
        <v>0</v>
      </c>
      <c r="S67" s="57" t="s">
        <v>55</v>
      </c>
      <c r="T67" s="78" t="str">
        <f t="shared" si="0"/>
        <v xml:space="preserve"> </v>
      </c>
      <c r="U67" s="120">
        <f>IF(R67/12&gt;1,P67+ROUNDDOWN(R67/12,0),P67)</f>
        <v>0</v>
      </c>
      <c r="V67" s="121" t="s">
        <v>54</v>
      </c>
      <c r="W67" s="121">
        <f>IF(R67/12&gt;1,R67-ROUNDDOWN(R67/12,0)*12,R67)</f>
        <v>0</v>
      </c>
      <c r="X67" s="121" t="s">
        <v>55</v>
      </c>
      <c r="Y67" s="121"/>
      <c r="Z67" s="122"/>
      <c r="AA67" s="123" t="str">
        <f>VLOOKUP(U67*12+W67,月⇒ランク!A:B,2,TRUE)</f>
        <v>Ｋ</v>
      </c>
      <c r="AB67" s="1">
        <f>U67*12+W67</f>
        <v>0</v>
      </c>
      <c r="AK67" s="1" t="str">
        <f t="shared" si="2"/>
        <v/>
      </c>
      <c r="AL67" s="218" t="e">
        <f t="shared" si="3"/>
        <v>#VALUE!</v>
      </c>
    </row>
    <row r="68" spans="1:38" ht="20.149999999999999" customHeight="1" thickTop="1" x14ac:dyDescent="0.2">
      <c r="A68" s="11">
        <v>9</v>
      </c>
      <c r="B68" s="28"/>
      <c r="C68" s="3"/>
      <c r="D68" s="32"/>
      <c r="E68" s="33" t="str">
        <f t="shared" si="5"/>
        <v xml:space="preserve"> </v>
      </c>
      <c r="F68" s="41"/>
      <c r="G68" s="41"/>
      <c r="H68" s="41"/>
      <c r="I68" s="13"/>
      <c r="J68" s="14"/>
      <c r="K68" s="15"/>
      <c r="L68" s="17"/>
      <c r="M68" s="222"/>
      <c r="N68" s="214"/>
      <c r="O68" s="67"/>
      <c r="P68" s="37">
        <f t="shared" si="14"/>
        <v>124</v>
      </c>
      <c r="Q68" s="14" t="s">
        <v>8</v>
      </c>
      <c r="R68" s="39">
        <f t="shared" si="15"/>
        <v>3</v>
      </c>
      <c r="S68" s="14" t="s">
        <v>9</v>
      </c>
      <c r="T68" s="17" t="str">
        <f t="shared" si="0"/>
        <v xml:space="preserve"> </v>
      </c>
      <c r="U68" s="16">
        <f>DATEDIF(I68,$O$1,"y")</f>
        <v>124</v>
      </c>
      <c r="V68" s="14" t="s">
        <v>8</v>
      </c>
      <c r="W68" s="14">
        <f>DATEDIF(I68,$O$1,"ym")</f>
        <v>3</v>
      </c>
      <c r="X68" s="14" t="s">
        <v>9</v>
      </c>
      <c r="Y68" s="14">
        <f>DATEDIF(I68,$O$1,"md")</f>
        <v>1</v>
      </c>
      <c r="Z68" s="15" t="s">
        <v>10</v>
      </c>
      <c r="AA68" s="17"/>
      <c r="AK68" s="1" t="str">
        <f t="shared" si="2"/>
        <v/>
      </c>
      <c r="AL68" s="218" t="e">
        <f t="shared" si="3"/>
        <v>#VALUE!</v>
      </c>
    </row>
    <row r="69" spans="1:38" ht="20.149999999999999" customHeight="1" x14ac:dyDescent="0.2">
      <c r="A69" s="27"/>
      <c r="B69" s="31"/>
      <c r="C69" s="4"/>
      <c r="D69" s="27"/>
      <c r="E69" s="34" t="str">
        <f t="shared" si="5"/>
        <v xml:space="preserve"> </v>
      </c>
      <c r="F69" s="43"/>
      <c r="G69" s="43"/>
      <c r="H69" s="43"/>
      <c r="I69" s="18"/>
      <c r="J69" s="19"/>
      <c r="K69" s="26"/>
      <c r="L69" s="182"/>
      <c r="M69" s="223"/>
      <c r="N69" s="215"/>
      <c r="O69" s="45"/>
      <c r="P69" s="38">
        <f t="shared" si="14"/>
        <v>0</v>
      </c>
      <c r="Q69" s="19" t="s">
        <v>8</v>
      </c>
      <c r="R69" s="40">
        <f t="shared" si="15"/>
        <v>0</v>
      </c>
      <c r="S69" s="19" t="s">
        <v>9</v>
      </c>
      <c r="T69" s="22" t="str">
        <f t="shared" ref="T69:T132" si="18">IF(OR(L:L="現施設",L:L="同一法人"),"○",IF(L:L="他法人","△"," "))</f>
        <v xml:space="preserve"> </v>
      </c>
      <c r="U69" s="21">
        <f>DATEDIF(I69,K69,"y")</f>
        <v>0</v>
      </c>
      <c r="V69" s="19" t="s">
        <v>8</v>
      </c>
      <c r="W69" s="19">
        <f>DATEDIF(I69,K69,"ym")</f>
        <v>0</v>
      </c>
      <c r="X69" s="19" t="s">
        <v>9</v>
      </c>
      <c r="Y69" s="19">
        <f>DATEDIF(I69,K69,"md")</f>
        <v>0</v>
      </c>
      <c r="Z69" s="20" t="s">
        <v>10</v>
      </c>
      <c r="AA69" s="22"/>
      <c r="AK69" s="1" t="str">
        <f t="shared" si="2"/>
        <v/>
      </c>
      <c r="AL69" s="218" t="e">
        <f t="shared" si="3"/>
        <v>#VALUE!</v>
      </c>
    </row>
    <row r="70" spans="1:38" ht="20.149999999999999" customHeight="1" x14ac:dyDescent="0.2">
      <c r="A70" s="27"/>
      <c r="B70" s="31"/>
      <c r="C70" s="4"/>
      <c r="D70" s="27"/>
      <c r="E70" s="34" t="str">
        <f t="shared" si="5"/>
        <v xml:space="preserve"> </v>
      </c>
      <c r="F70" s="43"/>
      <c r="G70" s="43"/>
      <c r="H70" s="43"/>
      <c r="I70" s="18"/>
      <c r="J70" s="19"/>
      <c r="K70" s="26"/>
      <c r="L70" s="182"/>
      <c r="M70" s="223"/>
      <c r="N70" s="215"/>
      <c r="O70" s="158"/>
      <c r="P70" s="38">
        <f t="shared" si="14"/>
        <v>0</v>
      </c>
      <c r="Q70" s="19" t="s">
        <v>8</v>
      </c>
      <c r="R70" s="40">
        <f t="shared" si="15"/>
        <v>0</v>
      </c>
      <c r="S70" s="19" t="s">
        <v>9</v>
      </c>
      <c r="T70" s="22" t="str">
        <f t="shared" si="18"/>
        <v xml:space="preserve"> </v>
      </c>
      <c r="U70" s="21">
        <f>DATEDIF(I70,K70,"y")</f>
        <v>0</v>
      </c>
      <c r="V70" s="19" t="s">
        <v>8</v>
      </c>
      <c r="W70" s="19">
        <f>DATEDIF(I70,K70,"ym")</f>
        <v>0</v>
      </c>
      <c r="X70" s="19" t="s">
        <v>9</v>
      </c>
      <c r="Y70" s="19">
        <f>DATEDIF(I70,K70,"md")</f>
        <v>0</v>
      </c>
      <c r="Z70" s="20" t="s">
        <v>10</v>
      </c>
      <c r="AA70" s="22"/>
      <c r="AK70" s="1" t="str">
        <f t="shared" ref="AK70:AK133" si="19">IF(N70="（老）特別養護老人ホーム（H12.4.1以前）",36616,"")</f>
        <v/>
      </c>
      <c r="AL70" s="218" t="e">
        <f t="shared" si="3"/>
        <v>#VALUE!</v>
      </c>
    </row>
    <row r="71" spans="1:38" ht="20.149999999999999" customHeight="1" x14ac:dyDescent="0.2">
      <c r="A71" s="27"/>
      <c r="B71" s="31"/>
      <c r="C71" s="4"/>
      <c r="D71" s="27"/>
      <c r="E71" s="34" t="str">
        <f t="shared" si="5"/>
        <v xml:space="preserve"> </v>
      </c>
      <c r="F71" s="43"/>
      <c r="G71" s="43"/>
      <c r="H71" s="43"/>
      <c r="I71" s="59"/>
      <c r="J71" s="54"/>
      <c r="K71" s="60"/>
      <c r="L71" s="182"/>
      <c r="M71" s="223"/>
      <c r="N71" s="215"/>
      <c r="O71" s="61"/>
      <c r="P71" s="53">
        <f t="shared" si="14"/>
        <v>0</v>
      </c>
      <c r="Q71" s="54" t="s">
        <v>8</v>
      </c>
      <c r="R71" s="55">
        <f t="shared" si="15"/>
        <v>0</v>
      </c>
      <c r="S71" s="54" t="s">
        <v>9</v>
      </c>
      <c r="T71" s="62" t="str">
        <f t="shared" si="18"/>
        <v xml:space="preserve"> </v>
      </c>
      <c r="U71" s="63">
        <f>DATEDIF(I71,K71,"y")</f>
        <v>0</v>
      </c>
      <c r="V71" s="54" t="s">
        <v>8</v>
      </c>
      <c r="W71" s="54">
        <f>DATEDIF(I71,K71,"ym")</f>
        <v>0</v>
      </c>
      <c r="X71" s="54" t="s">
        <v>9</v>
      </c>
      <c r="Y71" s="54">
        <f>DATEDIF(I71,K71,"md")</f>
        <v>0</v>
      </c>
      <c r="Z71" s="64" t="s">
        <v>10</v>
      </c>
      <c r="AA71" s="62"/>
      <c r="AK71" s="1" t="str">
        <f t="shared" si="19"/>
        <v/>
      </c>
      <c r="AL71" s="218" t="e">
        <f t="shared" ref="AL71:AL133" si="20">K71-AK71</f>
        <v>#VALUE!</v>
      </c>
    </row>
    <row r="72" spans="1:38" ht="20.149999999999999" customHeight="1" thickBot="1" x14ac:dyDescent="0.25">
      <c r="A72" s="27"/>
      <c r="B72" s="31"/>
      <c r="C72" s="4"/>
      <c r="D72" s="27"/>
      <c r="E72" s="34" t="str">
        <f t="shared" si="5"/>
        <v xml:space="preserve"> </v>
      </c>
      <c r="F72" s="43"/>
      <c r="G72" s="43"/>
      <c r="H72" s="43"/>
      <c r="I72" s="59"/>
      <c r="J72" s="54"/>
      <c r="K72" s="60"/>
      <c r="L72" s="182"/>
      <c r="M72" s="223"/>
      <c r="N72" s="215"/>
      <c r="O72" s="61"/>
      <c r="P72" s="53">
        <f t="shared" si="14"/>
        <v>0</v>
      </c>
      <c r="Q72" s="54" t="s">
        <v>8</v>
      </c>
      <c r="R72" s="55">
        <f t="shared" si="15"/>
        <v>0</v>
      </c>
      <c r="S72" s="54" t="s">
        <v>9</v>
      </c>
      <c r="T72" s="62" t="str">
        <f t="shared" si="18"/>
        <v xml:space="preserve"> </v>
      </c>
      <c r="U72" s="63">
        <f>DATEDIF(I72,K72,"y")</f>
        <v>0</v>
      </c>
      <c r="V72" s="54" t="s">
        <v>8</v>
      </c>
      <c r="W72" s="54">
        <f>DATEDIF(I72,K72,"ym")</f>
        <v>0</v>
      </c>
      <c r="X72" s="54" t="s">
        <v>9</v>
      </c>
      <c r="Y72" s="54">
        <f>DATEDIF(I72,K72,"md")</f>
        <v>0</v>
      </c>
      <c r="Z72" s="64" t="s">
        <v>10</v>
      </c>
      <c r="AA72" s="62"/>
      <c r="AK72" s="1" t="str">
        <f t="shared" si="19"/>
        <v/>
      </c>
      <c r="AL72" s="218" t="e">
        <f t="shared" si="20"/>
        <v>#VALUE!</v>
      </c>
    </row>
    <row r="73" spans="1:38" ht="20.149999999999999" customHeight="1" thickTop="1" x14ac:dyDescent="0.2">
      <c r="A73" s="27"/>
      <c r="B73" s="31"/>
      <c r="C73" s="4"/>
      <c r="D73" s="27"/>
      <c r="E73" s="34" t="str">
        <f t="shared" si="5"/>
        <v xml:space="preserve"> </v>
      </c>
      <c r="F73" s="43"/>
      <c r="G73" s="43"/>
      <c r="H73" s="43"/>
      <c r="I73" s="59"/>
      <c r="J73" s="54"/>
      <c r="K73" s="60"/>
      <c r="L73" s="182"/>
      <c r="M73" s="223"/>
      <c r="N73" s="215"/>
      <c r="O73" s="102" t="s">
        <v>51</v>
      </c>
      <c r="P73" s="103">
        <f>U73</f>
        <v>0</v>
      </c>
      <c r="Q73" s="104" t="s">
        <v>8</v>
      </c>
      <c r="R73" s="105">
        <f>IF(Y73/15&gt;0,W73+ROUND(Y73/30,0),W73)</f>
        <v>0</v>
      </c>
      <c r="S73" s="104" t="s">
        <v>9</v>
      </c>
      <c r="T73" s="106" t="str">
        <f t="shared" si="18"/>
        <v xml:space="preserve"> </v>
      </c>
      <c r="U73" s="103">
        <f>SUMIF(T68:T72,"○",U68:U72)</f>
        <v>0</v>
      </c>
      <c r="V73" s="111" t="s">
        <v>8</v>
      </c>
      <c r="W73" s="112">
        <f>SUMIF(T68:T72,"○",W68:W72)</f>
        <v>0</v>
      </c>
      <c r="X73" s="111" t="s">
        <v>9</v>
      </c>
      <c r="Y73" s="112">
        <f>SUMIF(T68:T72,"○",Y68:Y72)</f>
        <v>0</v>
      </c>
      <c r="Z73" s="113" t="s">
        <v>10</v>
      </c>
      <c r="AA73" s="114"/>
      <c r="AK73" s="1" t="str">
        <f t="shared" si="19"/>
        <v/>
      </c>
      <c r="AL73" s="218" t="e">
        <f t="shared" si="20"/>
        <v>#VALUE!</v>
      </c>
    </row>
    <row r="74" spans="1:38" ht="20.149999999999999" customHeight="1" thickBot="1" x14ac:dyDescent="0.25">
      <c r="A74" s="27"/>
      <c r="B74" s="31"/>
      <c r="C74" s="4"/>
      <c r="D74" s="27"/>
      <c r="E74" s="34" t="str">
        <f t="shared" si="5"/>
        <v xml:space="preserve"> </v>
      </c>
      <c r="F74" s="43"/>
      <c r="G74" s="43"/>
      <c r="H74" s="43"/>
      <c r="I74" s="59"/>
      <c r="J74" s="54"/>
      <c r="K74" s="64"/>
      <c r="L74" s="62"/>
      <c r="M74" s="223"/>
      <c r="N74" s="215"/>
      <c r="O74" s="107" t="s">
        <v>52</v>
      </c>
      <c r="P74" s="53">
        <f>U74</f>
        <v>0</v>
      </c>
      <c r="Q74" s="54" t="s">
        <v>8</v>
      </c>
      <c r="R74" s="55">
        <f>IF(Y74/15&gt;0,W74+ROUND(Y74/30,0),W74)</f>
        <v>0</v>
      </c>
      <c r="S74" s="64" t="s">
        <v>9</v>
      </c>
      <c r="T74" s="62" t="str">
        <f t="shared" si="18"/>
        <v xml:space="preserve"> </v>
      </c>
      <c r="U74" s="115">
        <f>SUMIF(T68:T72,"△",U68:U72)</f>
        <v>0</v>
      </c>
      <c r="V74" s="116" t="s">
        <v>8</v>
      </c>
      <c r="W74" s="117">
        <f>SUMIF(T68:T72,"△",W68:W72)</f>
        <v>0</v>
      </c>
      <c r="X74" s="116" t="s">
        <v>9</v>
      </c>
      <c r="Y74" s="117">
        <f>SUMIF(T68:T72,"△",Y68:Y72)</f>
        <v>0</v>
      </c>
      <c r="Z74" s="118" t="s">
        <v>10</v>
      </c>
      <c r="AA74" s="119"/>
      <c r="AC74" s="1">
        <f>P74*12+R74</f>
        <v>0</v>
      </c>
      <c r="AD74" s="42" t="s">
        <v>69</v>
      </c>
      <c r="AE74" s="42">
        <f>ROUNDDOWN(AC74/3,0)</f>
        <v>0</v>
      </c>
      <c r="AF74" s="1" t="s">
        <v>70</v>
      </c>
      <c r="AG74" s="1">
        <f>ROUNDDOWN(AE74/12,0)</f>
        <v>0</v>
      </c>
      <c r="AH74" s="1" t="s">
        <v>54</v>
      </c>
      <c r="AI74" s="1">
        <f>ROUNDDOWN(AE74-AG74*12,0)</f>
        <v>0</v>
      </c>
      <c r="AJ74" s="1" t="s">
        <v>68</v>
      </c>
      <c r="AK74" s="1" t="str">
        <f t="shared" si="19"/>
        <v/>
      </c>
      <c r="AL74" s="218" t="e">
        <f t="shared" si="20"/>
        <v>#VALUE!</v>
      </c>
    </row>
    <row r="75" spans="1:38" ht="20.149999999999999" customHeight="1" thickTop="1" thickBot="1" x14ac:dyDescent="0.25">
      <c r="A75" s="12"/>
      <c r="B75" s="29"/>
      <c r="C75" s="5"/>
      <c r="D75" s="12"/>
      <c r="E75" s="35" t="str">
        <f t="shared" si="5"/>
        <v xml:space="preserve"> </v>
      </c>
      <c r="F75" s="44"/>
      <c r="G75" s="44"/>
      <c r="H75" s="44"/>
      <c r="I75" s="23"/>
      <c r="J75" s="24"/>
      <c r="K75" s="25"/>
      <c r="L75" s="136"/>
      <c r="M75" s="224"/>
      <c r="N75" s="185"/>
      <c r="O75" s="108" t="s">
        <v>53</v>
      </c>
      <c r="P75" s="56">
        <f>P73+AG74</f>
        <v>0</v>
      </c>
      <c r="Q75" s="57" t="s">
        <v>54</v>
      </c>
      <c r="R75" s="58">
        <f>R73+AI74</f>
        <v>0</v>
      </c>
      <c r="S75" s="57" t="s">
        <v>55</v>
      </c>
      <c r="T75" s="78" t="str">
        <f t="shared" si="18"/>
        <v xml:space="preserve"> </v>
      </c>
      <c r="U75" s="120">
        <f>IF(R75/12&gt;1,P75+ROUNDDOWN(R75/12,0),P75)</f>
        <v>0</v>
      </c>
      <c r="V75" s="121" t="s">
        <v>54</v>
      </c>
      <c r="W75" s="121">
        <f>IF(R75/12&gt;1,R75-ROUNDDOWN(R75/12,0)*12,R75)</f>
        <v>0</v>
      </c>
      <c r="X75" s="121" t="s">
        <v>55</v>
      </c>
      <c r="Y75" s="121"/>
      <c r="Z75" s="122"/>
      <c r="AA75" s="123" t="str">
        <f>VLOOKUP(U75*12+W75,月⇒ランク!A:B,2,TRUE)</f>
        <v>Ｋ</v>
      </c>
      <c r="AB75" s="1">
        <f>U75*12+W75</f>
        <v>0</v>
      </c>
      <c r="AK75" s="1" t="str">
        <f t="shared" si="19"/>
        <v/>
      </c>
      <c r="AL75" s="218" t="e">
        <f t="shared" si="20"/>
        <v>#VALUE!</v>
      </c>
    </row>
    <row r="76" spans="1:38" ht="20.149999999999999" customHeight="1" thickTop="1" x14ac:dyDescent="0.2">
      <c r="A76" s="11">
        <v>10</v>
      </c>
      <c r="B76" s="28"/>
      <c r="C76" s="3"/>
      <c r="D76" s="32"/>
      <c r="E76" s="33" t="str">
        <f t="shared" si="5"/>
        <v xml:space="preserve"> </v>
      </c>
      <c r="F76" s="41"/>
      <c r="G76" s="41"/>
      <c r="H76" s="41"/>
      <c r="I76" s="13"/>
      <c r="J76" s="14"/>
      <c r="K76" s="15"/>
      <c r="L76" s="160"/>
      <c r="M76" s="222"/>
      <c r="N76" s="214"/>
      <c r="O76" s="65"/>
      <c r="P76" s="37">
        <f t="shared" si="14"/>
        <v>124</v>
      </c>
      <c r="Q76" s="14" t="s">
        <v>8</v>
      </c>
      <c r="R76" s="39">
        <f t="shared" si="15"/>
        <v>3</v>
      </c>
      <c r="S76" s="14" t="s">
        <v>9</v>
      </c>
      <c r="T76" s="17" t="str">
        <f t="shared" si="18"/>
        <v xml:space="preserve"> </v>
      </c>
      <c r="U76" s="16">
        <f>DATEDIF(I76,$O$1,"y")</f>
        <v>124</v>
      </c>
      <c r="V76" s="14" t="s">
        <v>8</v>
      </c>
      <c r="W76" s="14">
        <f>DATEDIF(I76,$O$1,"ym")</f>
        <v>3</v>
      </c>
      <c r="X76" s="14" t="s">
        <v>9</v>
      </c>
      <c r="Y76" s="14">
        <f>DATEDIF(I76,$O$1,"md")</f>
        <v>1</v>
      </c>
      <c r="Z76" s="15" t="s">
        <v>10</v>
      </c>
      <c r="AA76" s="17"/>
      <c r="AK76" s="1" t="str">
        <f t="shared" si="19"/>
        <v/>
      </c>
      <c r="AL76" s="218" t="e">
        <f t="shared" si="20"/>
        <v>#VALUE!</v>
      </c>
    </row>
    <row r="77" spans="1:38" ht="20.149999999999999" customHeight="1" x14ac:dyDescent="0.2">
      <c r="A77" s="27"/>
      <c r="B77" s="31"/>
      <c r="C77" s="4"/>
      <c r="D77" s="27"/>
      <c r="E77" s="34" t="str">
        <f t="shared" ref="E77:E137" si="21">IF(D77=""," ",DATEDIF(D77,$O$1,"y"))</f>
        <v xml:space="preserve"> </v>
      </c>
      <c r="F77" s="43"/>
      <c r="G77" s="43"/>
      <c r="H77" s="43"/>
      <c r="I77" s="18"/>
      <c r="J77" s="19"/>
      <c r="K77" s="20"/>
      <c r="L77" s="20"/>
      <c r="M77" s="223"/>
      <c r="N77" s="215"/>
      <c r="O77" s="45"/>
      <c r="P77" s="38">
        <f t="shared" si="14"/>
        <v>0</v>
      </c>
      <c r="Q77" s="19" t="s">
        <v>8</v>
      </c>
      <c r="R77" s="40">
        <f t="shared" si="15"/>
        <v>0</v>
      </c>
      <c r="S77" s="19" t="s">
        <v>9</v>
      </c>
      <c r="T77" s="22" t="str">
        <f t="shared" si="18"/>
        <v xml:space="preserve"> </v>
      </c>
      <c r="U77" s="21">
        <f>DATEDIF(I77,K77,"y")</f>
        <v>0</v>
      </c>
      <c r="V77" s="19" t="s">
        <v>8</v>
      </c>
      <c r="W77" s="19">
        <f>DATEDIF(I77,K77,"ym")</f>
        <v>0</v>
      </c>
      <c r="X77" s="19" t="s">
        <v>9</v>
      </c>
      <c r="Y77" s="19">
        <f>DATEDIF(I77,K77,"md")</f>
        <v>0</v>
      </c>
      <c r="Z77" s="20" t="s">
        <v>10</v>
      </c>
      <c r="AA77" s="22"/>
      <c r="AK77" s="1" t="str">
        <f t="shared" si="19"/>
        <v/>
      </c>
      <c r="AL77" s="218" t="e">
        <f t="shared" si="20"/>
        <v>#VALUE!</v>
      </c>
    </row>
    <row r="78" spans="1:38" ht="20.149999999999999" customHeight="1" x14ac:dyDescent="0.2">
      <c r="A78" s="27"/>
      <c r="B78" s="31"/>
      <c r="C78" s="4"/>
      <c r="D78" s="27"/>
      <c r="E78" s="34" t="str">
        <f t="shared" si="21"/>
        <v xml:space="preserve"> </v>
      </c>
      <c r="F78" s="43"/>
      <c r="G78" s="43"/>
      <c r="H78" s="43"/>
      <c r="I78" s="18"/>
      <c r="J78" s="19"/>
      <c r="K78" s="20"/>
      <c r="L78" s="20"/>
      <c r="M78" s="223"/>
      <c r="N78" s="215"/>
      <c r="O78" s="45"/>
      <c r="P78" s="38">
        <f t="shared" ref="P78" si="22">U78</f>
        <v>0</v>
      </c>
      <c r="Q78" s="19" t="s">
        <v>8</v>
      </c>
      <c r="R78" s="40">
        <f t="shared" ref="R78" si="23">IF(Y78&gt;=15,W78+1,W78)</f>
        <v>0</v>
      </c>
      <c r="S78" s="19" t="s">
        <v>9</v>
      </c>
      <c r="T78" s="22" t="str">
        <f t="shared" si="18"/>
        <v xml:space="preserve"> </v>
      </c>
      <c r="U78" s="21">
        <f>DATEDIF(I78,K78,"y")</f>
        <v>0</v>
      </c>
      <c r="V78" s="19" t="s">
        <v>8</v>
      </c>
      <c r="W78" s="19">
        <f>DATEDIF(I78,K78,"ym")</f>
        <v>0</v>
      </c>
      <c r="X78" s="19" t="s">
        <v>9</v>
      </c>
      <c r="Y78" s="19">
        <f>DATEDIF(I78,K78,"md")</f>
        <v>0</v>
      </c>
      <c r="Z78" s="20" t="s">
        <v>10</v>
      </c>
      <c r="AA78" s="22"/>
      <c r="AK78" s="1" t="str">
        <f t="shared" si="19"/>
        <v/>
      </c>
      <c r="AL78" s="218" t="e">
        <f t="shared" si="20"/>
        <v>#VALUE!</v>
      </c>
    </row>
    <row r="79" spans="1:38" ht="20.149999999999999" customHeight="1" x14ac:dyDescent="0.2">
      <c r="A79" s="27"/>
      <c r="B79" s="31"/>
      <c r="C79" s="4"/>
      <c r="D79" s="27"/>
      <c r="E79" s="34" t="str">
        <f t="shared" si="21"/>
        <v xml:space="preserve"> </v>
      </c>
      <c r="F79" s="43"/>
      <c r="G79" s="43"/>
      <c r="H79" s="43"/>
      <c r="I79" s="18"/>
      <c r="J79" s="19"/>
      <c r="K79" s="20"/>
      <c r="L79" s="20"/>
      <c r="M79" s="223"/>
      <c r="N79" s="215"/>
      <c r="O79" s="45"/>
      <c r="P79" s="38">
        <f t="shared" si="14"/>
        <v>0</v>
      </c>
      <c r="Q79" s="19" t="s">
        <v>8</v>
      </c>
      <c r="R79" s="40">
        <f t="shared" si="15"/>
        <v>0</v>
      </c>
      <c r="S79" s="19" t="s">
        <v>9</v>
      </c>
      <c r="T79" s="22" t="str">
        <f t="shared" si="18"/>
        <v xml:space="preserve"> </v>
      </c>
      <c r="U79" s="21">
        <f>DATEDIF(I79,K79,"y")</f>
        <v>0</v>
      </c>
      <c r="V79" s="19" t="s">
        <v>8</v>
      </c>
      <c r="W79" s="19">
        <f>DATEDIF(I79,K79,"ym")</f>
        <v>0</v>
      </c>
      <c r="X79" s="19" t="s">
        <v>9</v>
      </c>
      <c r="Y79" s="19">
        <f>DATEDIF(I79,K79,"md")</f>
        <v>0</v>
      </c>
      <c r="Z79" s="20" t="s">
        <v>10</v>
      </c>
      <c r="AA79" s="22"/>
      <c r="AK79" s="1" t="str">
        <f t="shared" si="19"/>
        <v/>
      </c>
      <c r="AL79" s="218" t="e">
        <f t="shared" si="20"/>
        <v>#VALUE!</v>
      </c>
    </row>
    <row r="80" spans="1:38" ht="20.149999999999999" customHeight="1" thickBot="1" x14ac:dyDescent="0.25">
      <c r="A80" s="27"/>
      <c r="B80" s="31"/>
      <c r="C80" s="4"/>
      <c r="D80" s="27"/>
      <c r="E80" s="34" t="str">
        <f t="shared" si="21"/>
        <v xml:space="preserve"> </v>
      </c>
      <c r="F80" s="43"/>
      <c r="G80" s="43"/>
      <c r="H80" s="43"/>
      <c r="I80" s="59"/>
      <c r="J80" s="54"/>
      <c r="K80" s="60"/>
      <c r="L80" s="20"/>
      <c r="M80" s="223"/>
      <c r="N80" s="215"/>
      <c r="O80" s="61"/>
      <c r="P80" s="53">
        <f t="shared" si="14"/>
        <v>0</v>
      </c>
      <c r="Q80" s="54" t="s">
        <v>8</v>
      </c>
      <c r="R80" s="55">
        <f t="shared" si="15"/>
        <v>0</v>
      </c>
      <c r="S80" s="54" t="s">
        <v>9</v>
      </c>
      <c r="T80" s="62" t="str">
        <f t="shared" si="18"/>
        <v xml:space="preserve"> </v>
      </c>
      <c r="U80" s="63">
        <f>DATEDIF(I80,K80,"y")</f>
        <v>0</v>
      </c>
      <c r="V80" s="54" t="s">
        <v>8</v>
      </c>
      <c r="W80" s="54">
        <f>DATEDIF(I80,K80,"ym")</f>
        <v>0</v>
      </c>
      <c r="X80" s="54" t="s">
        <v>9</v>
      </c>
      <c r="Y80" s="54">
        <f>DATEDIF(I80,K80,"md")</f>
        <v>0</v>
      </c>
      <c r="Z80" s="64" t="s">
        <v>10</v>
      </c>
      <c r="AA80" s="62"/>
      <c r="AK80" s="1" t="str">
        <f t="shared" si="19"/>
        <v/>
      </c>
      <c r="AL80" s="218" t="e">
        <f t="shared" si="20"/>
        <v>#VALUE!</v>
      </c>
    </row>
    <row r="81" spans="1:38" ht="20.149999999999999" customHeight="1" thickTop="1" x14ac:dyDescent="0.2">
      <c r="A81" s="27"/>
      <c r="B81" s="31"/>
      <c r="C81" s="4"/>
      <c r="D81" s="27"/>
      <c r="E81" s="34" t="str">
        <f t="shared" si="21"/>
        <v xml:space="preserve"> </v>
      </c>
      <c r="F81" s="43"/>
      <c r="G81" s="43"/>
      <c r="H81" s="43"/>
      <c r="I81" s="59"/>
      <c r="J81" s="54"/>
      <c r="K81" s="60"/>
      <c r="L81" s="20"/>
      <c r="M81" s="223"/>
      <c r="N81" s="215"/>
      <c r="O81" s="102" t="s">
        <v>51</v>
      </c>
      <c r="P81" s="103">
        <f>U81</f>
        <v>0</v>
      </c>
      <c r="Q81" s="104" t="s">
        <v>8</v>
      </c>
      <c r="R81" s="105">
        <f>IF(Y81/15&gt;0,W81+ROUND(Y81/30,0),W81)</f>
        <v>0</v>
      </c>
      <c r="S81" s="104" t="s">
        <v>9</v>
      </c>
      <c r="T81" s="106" t="str">
        <f t="shared" si="18"/>
        <v xml:space="preserve"> </v>
      </c>
      <c r="U81" s="103">
        <f>SUMIF(T76:T80,"○",U76:U80)</f>
        <v>0</v>
      </c>
      <c r="V81" s="111" t="s">
        <v>8</v>
      </c>
      <c r="W81" s="112">
        <f>SUMIF(T76:T80,"○",W76:W80)</f>
        <v>0</v>
      </c>
      <c r="X81" s="111" t="s">
        <v>9</v>
      </c>
      <c r="Y81" s="112">
        <f>SUMIF(T76:T80,"○",Y76:Y80)</f>
        <v>0</v>
      </c>
      <c r="Z81" s="113" t="s">
        <v>10</v>
      </c>
      <c r="AA81" s="114"/>
      <c r="AK81" s="1" t="str">
        <f t="shared" si="19"/>
        <v/>
      </c>
      <c r="AL81" s="218" t="e">
        <f t="shared" si="20"/>
        <v>#VALUE!</v>
      </c>
    </row>
    <row r="82" spans="1:38" ht="20.149999999999999" customHeight="1" thickBot="1" x14ac:dyDescent="0.25">
      <c r="A82" s="27"/>
      <c r="B82" s="31"/>
      <c r="C82" s="4"/>
      <c r="D82" s="27"/>
      <c r="E82" s="34" t="str">
        <f t="shared" si="21"/>
        <v xml:space="preserve"> </v>
      </c>
      <c r="F82" s="43"/>
      <c r="G82" s="43"/>
      <c r="H82" s="43"/>
      <c r="I82" s="59"/>
      <c r="J82" s="54"/>
      <c r="K82" s="64"/>
      <c r="L82" s="20"/>
      <c r="M82" s="223"/>
      <c r="N82" s="215"/>
      <c r="O82" s="107" t="s">
        <v>52</v>
      </c>
      <c r="P82" s="53">
        <f>U82</f>
        <v>0</v>
      </c>
      <c r="Q82" s="54" t="s">
        <v>8</v>
      </c>
      <c r="R82" s="55">
        <f>IF(Y82/15&gt;0,W82+ROUND(Y82/30,0),W82)</f>
        <v>0</v>
      </c>
      <c r="S82" s="64" t="s">
        <v>9</v>
      </c>
      <c r="T82" s="62" t="str">
        <f t="shared" si="18"/>
        <v xml:space="preserve"> </v>
      </c>
      <c r="U82" s="115">
        <f>SUMIF(T76:T80,"△",U76:U80)</f>
        <v>0</v>
      </c>
      <c r="V82" s="116" t="s">
        <v>8</v>
      </c>
      <c r="W82" s="117">
        <f>SUMIF(T76:T80,"△",W76:W80)</f>
        <v>0</v>
      </c>
      <c r="X82" s="116" t="s">
        <v>9</v>
      </c>
      <c r="Y82" s="117">
        <f>SUMIF(T76:T80,"△",Y76:Y80)</f>
        <v>0</v>
      </c>
      <c r="Z82" s="118" t="s">
        <v>10</v>
      </c>
      <c r="AA82" s="119"/>
      <c r="AC82" s="1">
        <f>P82*12+R82</f>
        <v>0</v>
      </c>
      <c r="AD82" s="42" t="s">
        <v>69</v>
      </c>
      <c r="AE82" s="42">
        <f>ROUNDDOWN(AC82/3,0)</f>
        <v>0</v>
      </c>
      <c r="AF82" s="1" t="s">
        <v>70</v>
      </c>
      <c r="AG82" s="1">
        <f>ROUNDDOWN(AE82/12,0)</f>
        <v>0</v>
      </c>
      <c r="AH82" s="1" t="s">
        <v>54</v>
      </c>
      <c r="AI82" s="1">
        <f>ROUNDDOWN(AE82-AG82*12,0)</f>
        <v>0</v>
      </c>
      <c r="AJ82" s="1" t="s">
        <v>68</v>
      </c>
      <c r="AK82" s="1" t="str">
        <f t="shared" si="19"/>
        <v/>
      </c>
      <c r="AL82" s="218" t="e">
        <f t="shared" si="20"/>
        <v>#VALUE!</v>
      </c>
    </row>
    <row r="83" spans="1:38" ht="20.149999999999999" customHeight="1" thickTop="1" thickBot="1" x14ac:dyDescent="0.25">
      <c r="A83" s="12"/>
      <c r="B83" s="29"/>
      <c r="C83" s="5"/>
      <c r="D83" s="12"/>
      <c r="E83" s="35" t="str">
        <f t="shared" si="21"/>
        <v xml:space="preserve"> </v>
      </c>
      <c r="F83" s="44"/>
      <c r="G83" s="44"/>
      <c r="H83" s="44"/>
      <c r="I83" s="23"/>
      <c r="J83" s="24"/>
      <c r="K83" s="25"/>
      <c r="L83" s="20"/>
      <c r="M83" s="224"/>
      <c r="N83" s="185"/>
      <c r="O83" s="108" t="s">
        <v>53</v>
      </c>
      <c r="P83" s="56">
        <f>P81+AG82</f>
        <v>0</v>
      </c>
      <c r="Q83" s="57" t="s">
        <v>54</v>
      </c>
      <c r="R83" s="58">
        <f>R81+AI82</f>
        <v>0</v>
      </c>
      <c r="S83" s="57" t="s">
        <v>55</v>
      </c>
      <c r="T83" s="78" t="str">
        <f t="shared" si="18"/>
        <v xml:space="preserve"> </v>
      </c>
      <c r="U83" s="120">
        <f>IF(R83/12&gt;1,P83+ROUNDDOWN(R83/12,0),P83)</f>
        <v>0</v>
      </c>
      <c r="V83" s="121" t="s">
        <v>54</v>
      </c>
      <c r="W83" s="121">
        <f>IF(R83/12&gt;1,R83-ROUNDDOWN(R83/12,0)*12,R83)</f>
        <v>0</v>
      </c>
      <c r="X83" s="121" t="s">
        <v>55</v>
      </c>
      <c r="Y83" s="121"/>
      <c r="Z83" s="122"/>
      <c r="AA83" s="123" t="str">
        <f>VLOOKUP(U83*12+W83,月⇒ランク!A:B,2,TRUE)</f>
        <v>Ｋ</v>
      </c>
      <c r="AB83" s="1">
        <f>U83*12+W83</f>
        <v>0</v>
      </c>
      <c r="AK83" s="1" t="str">
        <f t="shared" si="19"/>
        <v/>
      </c>
      <c r="AL83" s="218" t="e">
        <f t="shared" si="20"/>
        <v>#VALUE!</v>
      </c>
    </row>
    <row r="84" spans="1:38" ht="20.149999999999999" customHeight="1" thickTop="1" x14ac:dyDescent="0.2">
      <c r="A84" s="11">
        <v>11</v>
      </c>
      <c r="B84" s="188"/>
      <c r="C84" s="3"/>
      <c r="D84" s="32"/>
      <c r="E84" s="33" t="str">
        <f t="shared" si="21"/>
        <v xml:space="preserve"> </v>
      </c>
      <c r="F84" s="41"/>
      <c r="G84" s="41"/>
      <c r="H84" s="41"/>
      <c r="I84" s="13"/>
      <c r="J84" s="14"/>
      <c r="K84" s="15"/>
      <c r="L84" s="160"/>
      <c r="M84" s="222"/>
      <c r="N84" s="214"/>
      <c r="O84" s="67"/>
      <c r="P84" s="37">
        <f t="shared" si="14"/>
        <v>124</v>
      </c>
      <c r="Q84" s="14" t="s">
        <v>8</v>
      </c>
      <c r="R84" s="39">
        <f t="shared" si="15"/>
        <v>3</v>
      </c>
      <c r="S84" s="14" t="s">
        <v>9</v>
      </c>
      <c r="T84" s="17" t="str">
        <f t="shared" si="18"/>
        <v xml:space="preserve"> </v>
      </c>
      <c r="U84" s="16">
        <f>DATEDIF(I84,$O$1,"y")</f>
        <v>124</v>
      </c>
      <c r="V84" s="14" t="s">
        <v>8</v>
      </c>
      <c r="W84" s="14">
        <f>DATEDIF(I84,$O$1,"ym")</f>
        <v>3</v>
      </c>
      <c r="X84" s="14" t="s">
        <v>9</v>
      </c>
      <c r="Y84" s="14">
        <f>DATEDIF(I84,$O$1,"md")</f>
        <v>1</v>
      </c>
      <c r="Z84" s="15" t="s">
        <v>10</v>
      </c>
      <c r="AA84" s="17"/>
      <c r="AK84" s="1" t="str">
        <f t="shared" si="19"/>
        <v/>
      </c>
      <c r="AL84" s="218" t="e">
        <f t="shared" si="20"/>
        <v>#VALUE!</v>
      </c>
    </row>
    <row r="85" spans="1:38" ht="20.149999999999999" customHeight="1" x14ac:dyDescent="0.2">
      <c r="A85" s="27"/>
      <c r="B85" s="31"/>
      <c r="C85" s="4"/>
      <c r="D85" s="27"/>
      <c r="E85" s="34" t="str">
        <f t="shared" si="21"/>
        <v xml:space="preserve"> </v>
      </c>
      <c r="F85" s="43"/>
      <c r="G85" s="43"/>
      <c r="H85" s="43"/>
      <c r="I85" s="154"/>
      <c r="J85" s="19"/>
      <c r="K85" s="26"/>
      <c r="L85" s="26"/>
      <c r="M85" s="223"/>
      <c r="N85" s="215"/>
      <c r="O85" s="45"/>
      <c r="P85" s="38">
        <f t="shared" si="14"/>
        <v>0</v>
      </c>
      <c r="Q85" s="19" t="s">
        <v>8</v>
      </c>
      <c r="R85" s="40">
        <f t="shared" si="15"/>
        <v>0</v>
      </c>
      <c r="S85" s="19" t="s">
        <v>9</v>
      </c>
      <c r="T85" s="22" t="str">
        <f t="shared" si="18"/>
        <v xml:space="preserve"> </v>
      </c>
      <c r="U85" s="21">
        <f>DATEDIF(I85,K85,"y")</f>
        <v>0</v>
      </c>
      <c r="V85" s="19" t="s">
        <v>8</v>
      </c>
      <c r="W85" s="19">
        <f>DATEDIF(I85,K85,"ym")</f>
        <v>0</v>
      </c>
      <c r="X85" s="19" t="s">
        <v>9</v>
      </c>
      <c r="Y85" s="19">
        <f>DATEDIF(I85,K85,"md")</f>
        <v>0</v>
      </c>
      <c r="Z85" s="20" t="s">
        <v>10</v>
      </c>
      <c r="AA85" s="22"/>
      <c r="AK85" s="1" t="str">
        <f t="shared" si="19"/>
        <v/>
      </c>
      <c r="AL85" s="218" t="e">
        <f t="shared" si="20"/>
        <v>#VALUE!</v>
      </c>
    </row>
    <row r="86" spans="1:38" ht="20.149999999999999" customHeight="1" x14ac:dyDescent="0.2">
      <c r="A86" s="27"/>
      <c r="B86" s="31"/>
      <c r="C86" s="4"/>
      <c r="D86" s="27"/>
      <c r="E86" s="34" t="str">
        <f t="shared" si="21"/>
        <v xml:space="preserve"> </v>
      </c>
      <c r="F86" s="43"/>
      <c r="G86" s="43"/>
      <c r="H86" s="43"/>
      <c r="I86" s="18"/>
      <c r="J86" s="19"/>
      <c r="K86" s="26"/>
      <c r="L86" s="163"/>
      <c r="M86" s="223"/>
      <c r="N86" s="215"/>
      <c r="O86" s="158"/>
      <c r="P86" s="38">
        <f t="shared" si="14"/>
        <v>0</v>
      </c>
      <c r="Q86" s="19" t="s">
        <v>8</v>
      </c>
      <c r="R86" s="40">
        <f t="shared" si="15"/>
        <v>0</v>
      </c>
      <c r="S86" s="19" t="s">
        <v>9</v>
      </c>
      <c r="T86" s="22" t="str">
        <f t="shared" si="18"/>
        <v xml:space="preserve"> </v>
      </c>
      <c r="U86" s="21">
        <f>DATEDIF(I86,K86,"y")</f>
        <v>0</v>
      </c>
      <c r="V86" s="19" t="s">
        <v>8</v>
      </c>
      <c r="W86" s="19">
        <f>DATEDIF(I86,K86,"ym")</f>
        <v>0</v>
      </c>
      <c r="X86" s="19" t="s">
        <v>9</v>
      </c>
      <c r="Y86" s="19">
        <f>DATEDIF(I86,K86,"md")</f>
        <v>0</v>
      </c>
      <c r="Z86" s="20" t="s">
        <v>10</v>
      </c>
      <c r="AA86" s="22"/>
      <c r="AK86" s="1" t="str">
        <f t="shared" si="19"/>
        <v/>
      </c>
      <c r="AL86" s="218" t="e">
        <f t="shared" si="20"/>
        <v>#VALUE!</v>
      </c>
    </row>
    <row r="87" spans="1:38" ht="20.149999999999999" customHeight="1" x14ac:dyDescent="0.2">
      <c r="A87" s="27"/>
      <c r="B87" s="31"/>
      <c r="C87" s="4"/>
      <c r="D87" s="27"/>
      <c r="E87" s="34" t="str">
        <f t="shared" si="21"/>
        <v xml:space="preserve"> </v>
      </c>
      <c r="F87" s="43"/>
      <c r="G87" s="43"/>
      <c r="H87" s="43"/>
      <c r="I87" s="59"/>
      <c r="J87" s="54"/>
      <c r="K87" s="60"/>
      <c r="L87" s="20"/>
      <c r="M87" s="223"/>
      <c r="N87" s="215"/>
      <c r="O87" s="61"/>
      <c r="P87" s="53">
        <f t="shared" si="14"/>
        <v>0</v>
      </c>
      <c r="Q87" s="54" t="s">
        <v>8</v>
      </c>
      <c r="R87" s="55">
        <f t="shared" si="15"/>
        <v>0</v>
      </c>
      <c r="S87" s="54" t="s">
        <v>9</v>
      </c>
      <c r="T87" s="62" t="str">
        <f t="shared" si="18"/>
        <v xml:space="preserve"> </v>
      </c>
      <c r="U87" s="63">
        <f>DATEDIF(I87,K87,"y")</f>
        <v>0</v>
      </c>
      <c r="V87" s="54" t="s">
        <v>8</v>
      </c>
      <c r="W87" s="54">
        <f>DATEDIF(I87,K87,"ym")</f>
        <v>0</v>
      </c>
      <c r="X87" s="54" t="s">
        <v>9</v>
      </c>
      <c r="Y87" s="54">
        <f>DATEDIF(I87,K87,"md")</f>
        <v>0</v>
      </c>
      <c r="Z87" s="64" t="s">
        <v>10</v>
      </c>
      <c r="AA87" s="62"/>
      <c r="AK87" s="1" t="str">
        <f t="shared" si="19"/>
        <v/>
      </c>
      <c r="AL87" s="218" t="e">
        <f t="shared" si="20"/>
        <v>#VALUE!</v>
      </c>
    </row>
    <row r="88" spans="1:38" ht="20.149999999999999" customHeight="1" thickBot="1" x14ac:dyDescent="0.25">
      <c r="A88" s="27"/>
      <c r="B88" s="31"/>
      <c r="C88" s="4"/>
      <c r="D88" s="27"/>
      <c r="E88" s="34" t="str">
        <f t="shared" si="21"/>
        <v xml:space="preserve"> </v>
      </c>
      <c r="F88" s="43"/>
      <c r="G88" s="43"/>
      <c r="H88" s="43"/>
      <c r="I88" s="59"/>
      <c r="J88" s="54"/>
      <c r="K88" s="60"/>
      <c r="L88" s="20"/>
      <c r="M88" s="223"/>
      <c r="N88" s="215"/>
      <c r="O88" s="61"/>
      <c r="P88" s="53">
        <f t="shared" si="14"/>
        <v>0</v>
      </c>
      <c r="Q88" s="54" t="s">
        <v>8</v>
      </c>
      <c r="R88" s="55">
        <f t="shared" si="15"/>
        <v>0</v>
      </c>
      <c r="S88" s="54" t="s">
        <v>9</v>
      </c>
      <c r="T88" s="62" t="str">
        <f t="shared" si="18"/>
        <v xml:space="preserve"> </v>
      </c>
      <c r="U88" s="63">
        <f>DATEDIF(I88,K88,"y")</f>
        <v>0</v>
      </c>
      <c r="V88" s="54" t="s">
        <v>8</v>
      </c>
      <c r="W88" s="54">
        <f>DATEDIF(I88,K88,"ym")</f>
        <v>0</v>
      </c>
      <c r="X88" s="54" t="s">
        <v>9</v>
      </c>
      <c r="Y88" s="54">
        <f>DATEDIF(I88,K88,"md")</f>
        <v>0</v>
      </c>
      <c r="Z88" s="64" t="s">
        <v>10</v>
      </c>
      <c r="AA88" s="62"/>
      <c r="AK88" s="1" t="str">
        <f t="shared" si="19"/>
        <v/>
      </c>
      <c r="AL88" s="218" t="e">
        <f t="shared" si="20"/>
        <v>#VALUE!</v>
      </c>
    </row>
    <row r="89" spans="1:38" ht="20.149999999999999" customHeight="1" thickTop="1" x14ac:dyDescent="0.2">
      <c r="A89" s="27"/>
      <c r="B89" s="31"/>
      <c r="C89" s="4"/>
      <c r="D89" s="27"/>
      <c r="E89" s="34" t="str">
        <f t="shared" si="21"/>
        <v xml:space="preserve"> </v>
      </c>
      <c r="F89" s="43"/>
      <c r="G89" s="43"/>
      <c r="H89" s="43"/>
      <c r="I89" s="59"/>
      <c r="J89" s="54"/>
      <c r="K89" s="60"/>
      <c r="L89" s="163"/>
      <c r="M89" s="223"/>
      <c r="N89" s="215"/>
      <c r="O89" s="102" t="s">
        <v>51</v>
      </c>
      <c r="P89" s="103">
        <f>U89</f>
        <v>0</v>
      </c>
      <c r="Q89" s="104" t="s">
        <v>8</v>
      </c>
      <c r="R89" s="105">
        <f>IF(Y89/15&gt;0,W89+ROUND(Y89/30,0),W89)</f>
        <v>0</v>
      </c>
      <c r="S89" s="104" t="s">
        <v>9</v>
      </c>
      <c r="T89" s="106" t="str">
        <f t="shared" si="18"/>
        <v xml:space="preserve"> </v>
      </c>
      <c r="U89" s="103">
        <f>SUMIF(T84:T88,"○",U84:U88)</f>
        <v>0</v>
      </c>
      <c r="V89" s="111" t="s">
        <v>8</v>
      </c>
      <c r="W89" s="112">
        <f>SUMIF(T84:T88,"○",W84:W88)</f>
        <v>0</v>
      </c>
      <c r="X89" s="111" t="s">
        <v>9</v>
      </c>
      <c r="Y89" s="112">
        <f>SUMIF(T84:T88,"○",Y84:Y88)</f>
        <v>0</v>
      </c>
      <c r="Z89" s="113" t="s">
        <v>10</v>
      </c>
      <c r="AA89" s="114"/>
      <c r="AK89" s="1" t="str">
        <f t="shared" si="19"/>
        <v/>
      </c>
      <c r="AL89" s="218" t="e">
        <f t="shared" si="20"/>
        <v>#VALUE!</v>
      </c>
    </row>
    <row r="90" spans="1:38" ht="20.149999999999999" customHeight="1" thickBot="1" x14ac:dyDescent="0.25">
      <c r="A90" s="27"/>
      <c r="B90" s="31"/>
      <c r="C90" s="4"/>
      <c r="D90" s="27"/>
      <c r="E90" s="34" t="str">
        <f t="shared" si="21"/>
        <v xml:space="preserve"> </v>
      </c>
      <c r="F90" s="43"/>
      <c r="G90" s="43"/>
      <c r="H90" s="43"/>
      <c r="I90" s="59"/>
      <c r="J90" s="54"/>
      <c r="K90" s="64"/>
      <c r="L90" s="163"/>
      <c r="M90" s="223"/>
      <c r="N90" s="215"/>
      <c r="O90" s="107" t="s">
        <v>52</v>
      </c>
      <c r="P90" s="53">
        <f>U90</f>
        <v>0</v>
      </c>
      <c r="Q90" s="54" t="s">
        <v>8</v>
      </c>
      <c r="R90" s="55">
        <f>IF(Y90/15&gt;0,W90+ROUND(Y90/30,0),W90)</f>
        <v>0</v>
      </c>
      <c r="S90" s="64" t="s">
        <v>9</v>
      </c>
      <c r="T90" s="62" t="str">
        <f t="shared" si="18"/>
        <v xml:space="preserve"> </v>
      </c>
      <c r="U90" s="115">
        <f>SUMIF(T84:T88,"△",U84:U88)</f>
        <v>0</v>
      </c>
      <c r="V90" s="116" t="s">
        <v>8</v>
      </c>
      <c r="W90" s="117">
        <f>SUMIF(T84:T88,"△",W84:W88)</f>
        <v>0</v>
      </c>
      <c r="X90" s="116" t="s">
        <v>9</v>
      </c>
      <c r="Y90" s="117">
        <f>SUMIF(T84:T88,"△",Y84:Y88)</f>
        <v>0</v>
      </c>
      <c r="Z90" s="118" t="s">
        <v>10</v>
      </c>
      <c r="AA90" s="119"/>
      <c r="AC90" s="1">
        <f>P90*12+R90</f>
        <v>0</v>
      </c>
      <c r="AD90" s="42" t="s">
        <v>69</v>
      </c>
      <c r="AE90" s="42">
        <f>ROUNDDOWN(AC90/3,0)</f>
        <v>0</v>
      </c>
      <c r="AF90" s="1" t="s">
        <v>70</v>
      </c>
      <c r="AG90" s="1">
        <f>ROUNDDOWN(AE90/12,0)</f>
        <v>0</v>
      </c>
      <c r="AH90" s="1" t="s">
        <v>54</v>
      </c>
      <c r="AI90" s="1">
        <f>ROUNDDOWN(AE90-AG90*12,0)</f>
        <v>0</v>
      </c>
      <c r="AJ90" s="1" t="s">
        <v>68</v>
      </c>
      <c r="AK90" s="1" t="str">
        <f t="shared" si="19"/>
        <v/>
      </c>
      <c r="AL90" s="218" t="e">
        <f t="shared" si="20"/>
        <v>#VALUE!</v>
      </c>
    </row>
    <row r="91" spans="1:38" ht="20.149999999999999" customHeight="1" thickTop="1" thickBot="1" x14ac:dyDescent="0.25">
      <c r="A91" s="12"/>
      <c r="B91" s="29"/>
      <c r="C91" s="5"/>
      <c r="D91" s="12"/>
      <c r="E91" s="35" t="str">
        <f t="shared" si="21"/>
        <v xml:space="preserve"> </v>
      </c>
      <c r="F91" s="44"/>
      <c r="G91" s="44"/>
      <c r="H91" s="44"/>
      <c r="I91" s="23"/>
      <c r="J91" s="24"/>
      <c r="K91" s="25"/>
      <c r="L91" s="60"/>
      <c r="M91" s="224"/>
      <c r="N91" s="185"/>
      <c r="O91" s="108" t="s">
        <v>53</v>
      </c>
      <c r="P91" s="56">
        <f>P89+AG90</f>
        <v>0</v>
      </c>
      <c r="Q91" s="57" t="s">
        <v>54</v>
      </c>
      <c r="R91" s="58">
        <f>R89+AI90</f>
        <v>0</v>
      </c>
      <c r="S91" s="57" t="s">
        <v>55</v>
      </c>
      <c r="T91" s="78" t="str">
        <f t="shared" si="18"/>
        <v xml:space="preserve"> </v>
      </c>
      <c r="U91" s="120">
        <f>IF(R91/12&gt;1,P91+ROUNDDOWN(R91/12,0),P91)</f>
        <v>0</v>
      </c>
      <c r="V91" s="121" t="s">
        <v>54</v>
      </c>
      <c r="W91" s="121">
        <f>IF(R91/12&gt;1,R91-ROUNDDOWN(R91/12,0)*12,R91)</f>
        <v>0</v>
      </c>
      <c r="X91" s="121" t="s">
        <v>55</v>
      </c>
      <c r="Y91" s="121"/>
      <c r="Z91" s="122"/>
      <c r="AA91" s="123" t="str">
        <f>VLOOKUP(U91*12+W91,月⇒ランク!A:B,2,TRUE)</f>
        <v>Ｋ</v>
      </c>
      <c r="AB91" s="1">
        <f>U91*12+W91</f>
        <v>0</v>
      </c>
      <c r="AK91" s="1" t="str">
        <f t="shared" si="19"/>
        <v/>
      </c>
      <c r="AL91" s="218" t="e">
        <f t="shared" si="20"/>
        <v>#VALUE!</v>
      </c>
    </row>
    <row r="92" spans="1:38" ht="20.149999999999999" customHeight="1" thickTop="1" x14ac:dyDescent="0.2">
      <c r="A92" s="11">
        <v>12</v>
      </c>
      <c r="B92" s="28"/>
      <c r="C92" s="3"/>
      <c r="D92" s="32"/>
      <c r="E92" s="33" t="str">
        <f t="shared" si="21"/>
        <v xml:space="preserve"> </v>
      </c>
      <c r="F92" s="41"/>
      <c r="G92" s="41"/>
      <c r="H92" s="41"/>
      <c r="I92" s="13"/>
      <c r="J92" s="14"/>
      <c r="K92" s="15"/>
      <c r="L92" s="160"/>
      <c r="M92" s="222"/>
      <c r="N92" s="214"/>
      <c r="O92" s="67"/>
      <c r="P92" s="37">
        <f t="shared" ref="P92:P96" si="24">U92</f>
        <v>124</v>
      </c>
      <c r="Q92" s="14" t="s">
        <v>8</v>
      </c>
      <c r="R92" s="39">
        <f t="shared" ref="R92:R96" si="25">IF(Y92&gt;=15,W92+1,W92)</f>
        <v>3</v>
      </c>
      <c r="S92" s="14" t="s">
        <v>9</v>
      </c>
      <c r="T92" s="17" t="str">
        <f t="shared" si="18"/>
        <v xml:space="preserve"> </v>
      </c>
      <c r="U92" s="16">
        <f>DATEDIF(I92,$O$1,"y")</f>
        <v>124</v>
      </c>
      <c r="V92" s="14" t="s">
        <v>8</v>
      </c>
      <c r="W92" s="14">
        <f>DATEDIF(I92,$O$1,"ym")</f>
        <v>3</v>
      </c>
      <c r="X92" s="14" t="s">
        <v>9</v>
      </c>
      <c r="Y92" s="14">
        <f>DATEDIF(I92,$O$1,"md")</f>
        <v>1</v>
      </c>
      <c r="Z92" s="15" t="s">
        <v>10</v>
      </c>
      <c r="AA92" s="17"/>
      <c r="AK92" s="1" t="str">
        <f t="shared" si="19"/>
        <v/>
      </c>
      <c r="AL92" s="218" t="e">
        <f t="shared" si="20"/>
        <v>#VALUE!</v>
      </c>
    </row>
    <row r="93" spans="1:38" ht="20.149999999999999" customHeight="1" x14ac:dyDescent="0.2">
      <c r="A93" s="27"/>
      <c r="B93" s="31"/>
      <c r="C93" s="4"/>
      <c r="D93" s="27"/>
      <c r="E93" s="34" t="str">
        <f t="shared" si="21"/>
        <v xml:space="preserve"> </v>
      </c>
      <c r="F93" s="43"/>
      <c r="G93" s="43"/>
      <c r="H93" s="43"/>
      <c r="I93" s="18"/>
      <c r="J93" s="19"/>
      <c r="K93" s="26"/>
      <c r="L93" s="26"/>
      <c r="M93" s="223"/>
      <c r="N93" s="215"/>
      <c r="O93" s="45"/>
      <c r="P93" s="38">
        <f t="shared" si="24"/>
        <v>0</v>
      </c>
      <c r="Q93" s="19" t="s">
        <v>8</v>
      </c>
      <c r="R93" s="40">
        <f t="shared" si="25"/>
        <v>0</v>
      </c>
      <c r="S93" s="19" t="s">
        <v>9</v>
      </c>
      <c r="T93" s="22" t="str">
        <f t="shared" si="18"/>
        <v xml:space="preserve"> </v>
      </c>
      <c r="U93" s="21">
        <f>DATEDIF(I93,K93,"y")</f>
        <v>0</v>
      </c>
      <c r="V93" s="19" t="s">
        <v>8</v>
      </c>
      <c r="W93" s="19">
        <f>DATEDIF(I93,K93,"ym")</f>
        <v>0</v>
      </c>
      <c r="X93" s="19" t="s">
        <v>9</v>
      </c>
      <c r="Y93" s="19">
        <f>DATEDIF(I93,K93,"md")</f>
        <v>0</v>
      </c>
      <c r="Z93" s="20" t="s">
        <v>10</v>
      </c>
      <c r="AA93" s="22"/>
      <c r="AK93" s="1" t="str">
        <f t="shared" si="19"/>
        <v/>
      </c>
      <c r="AL93" s="218" t="e">
        <f t="shared" si="20"/>
        <v>#VALUE!</v>
      </c>
    </row>
    <row r="94" spans="1:38" ht="20.149999999999999" customHeight="1" x14ac:dyDescent="0.2">
      <c r="A94" s="27"/>
      <c r="B94" s="31"/>
      <c r="C94" s="4"/>
      <c r="D94" s="27"/>
      <c r="E94" s="34" t="str">
        <f t="shared" si="21"/>
        <v xml:space="preserve"> </v>
      </c>
      <c r="F94" s="43"/>
      <c r="G94" s="43"/>
      <c r="H94" s="43"/>
      <c r="I94" s="18"/>
      <c r="J94" s="19"/>
      <c r="K94" s="26"/>
      <c r="L94" s="163"/>
      <c r="M94" s="223"/>
      <c r="N94" s="215"/>
      <c r="O94" s="158"/>
      <c r="P94" s="38">
        <f t="shared" si="24"/>
        <v>0</v>
      </c>
      <c r="Q94" s="19" t="s">
        <v>8</v>
      </c>
      <c r="R94" s="40">
        <f t="shared" si="25"/>
        <v>0</v>
      </c>
      <c r="S94" s="19" t="s">
        <v>9</v>
      </c>
      <c r="T94" s="22" t="str">
        <f t="shared" si="18"/>
        <v xml:space="preserve"> </v>
      </c>
      <c r="U94" s="21">
        <f>DATEDIF(I94,K94,"y")</f>
        <v>0</v>
      </c>
      <c r="V94" s="19" t="s">
        <v>8</v>
      </c>
      <c r="W94" s="19">
        <f>DATEDIF(I94,K94,"ym")</f>
        <v>0</v>
      </c>
      <c r="X94" s="19" t="s">
        <v>9</v>
      </c>
      <c r="Y94" s="19">
        <f>DATEDIF(I94,K94,"md")</f>
        <v>0</v>
      </c>
      <c r="Z94" s="20" t="s">
        <v>10</v>
      </c>
      <c r="AA94" s="22"/>
      <c r="AK94" s="1" t="str">
        <f t="shared" si="19"/>
        <v/>
      </c>
      <c r="AL94" s="218" t="e">
        <f t="shared" si="20"/>
        <v>#VALUE!</v>
      </c>
    </row>
    <row r="95" spans="1:38" ht="20.149999999999999" customHeight="1" x14ac:dyDescent="0.2">
      <c r="A95" s="27"/>
      <c r="B95" s="31"/>
      <c r="C95" s="4"/>
      <c r="D95" s="27"/>
      <c r="E95" s="34" t="str">
        <f t="shared" si="21"/>
        <v xml:space="preserve"> </v>
      </c>
      <c r="F95" s="43"/>
      <c r="G95" s="43"/>
      <c r="H95" s="43"/>
      <c r="I95" s="59"/>
      <c r="J95" s="54"/>
      <c r="K95" s="60"/>
      <c r="L95" s="20"/>
      <c r="M95" s="223"/>
      <c r="N95" s="215"/>
      <c r="O95" s="61"/>
      <c r="P95" s="53">
        <f t="shared" si="24"/>
        <v>0</v>
      </c>
      <c r="Q95" s="54" t="s">
        <v>8</v>
      </c>
      <c r="R95" s="55">
        <f t="shared" si="25"/>
        <v>0</v>
      </c>
      <c r="S95" s="54" t="s">
        <v>9</v>
      </c>
      <c r="T95" s="62" t="str">
        <f t="shared" si="18"/>
        <v xml:space="preserve"> </v>
      </c>
      <c r="U95" s="63">
        <f>DATEDIF(I95,K95,"y")</f>
        <v>0</v>
      </c>
      <c r="V95" s="54" t="s">
        <v>8</v>
      </c>
      <c r="W95" s="54">
        <f>DATEDIF(I95,K95,"ym")</f>
        <v>0</v>
      </c>
      <c r="X95" s="54" t="s">
        <v>9</v>
      </c>
      <c r="Y95" s="54">
        <f>DATEDIF(I95,K95,"md")</f>
        <v>0</v>
      </c>
      <c r="Z95" s="64" t="s">
        <v>10</v>
      </c>
      <c r="AA95" s="62"/>
      <c r="AK95" s="1" t="str">
        <f t="shared" si="19"/>
        <v/>
      </c>
      <c r="AL95" s="218" t="e">
        <f t="shared" si="20"/>
        <v>#VALUE!</v>
      </c>
    </row>
    <row r="96" spans="1:38" ht="20.149999999999999" customHeight="1" thickBot="1" x14ac:dyDescent="0.25">
      <c r="A96" s="27"/>
      <c r="B96" s="31"/>
      <c r="C96" s="4"/>
      <c r="D96" s="27"/>
      <c r="E96" s="34" t="str">
        <f t="shared" si="21"/>
        <v xml:space="preserve"> </v>
      </c>
      <c r="F96" s="43"/>
      <c r="G96" s="43"/>
      <c r="H96" s="43"/>
      <c r="I96" s="59"/>
      <c r="J96" s="54"/>
      <c r="K96" s="60"/>
      <c r="L96" s="20"/>
      <c r="M96" s="223"/>
      <c r="N96" s="215"/>
      <c r="O96" s="61"/>
      <c r="P96" s="53">
        <f t="shared" si="24"/>
        <v>0</v>
      </c>
      <c r="Q96" s="54" t="s">
        <v>8</v>
      </c>
      <c r="R96" s="55">
        <f t="shared" si="25"/>
        <v>0</v>
      </c>
      <c r="S96" s="54" t="s">
        <v>9</v>
      </c>
      <c r="T96" s="62" t="str">
        <f t="shared" si="18"/>
        <v xml:space="preserve"> </v>
      </c>
      <c r="U96" s="63">
        <f>DATEDIF(I96,K96,"y")</f>
        <v>0</v>
      </c>
      <c r="V96" s="54" t="s">
        <v>8</v>
      </c>
      <c r="W96" s="54">
        <f>DATEDIF(I96,K96,"ym")</f>
        <v>0</v>
      </c>
      <c r="X96" s="54" t="s">
        <v>9</v>
      </c>
      <c r="Y96" s="54">
        <f>DATEDIF(I96,K96,"md")</f>
        <v>0</v>
      </c>
      <c r="Z96" s="64" t="s">
        <v>10</v>
      </c>
      <c r="AA96" s="62"/>
      <c r="AK96" s="1" t="str">
        <f t="shared" si="19"/>
        <v/>
      </c>
      <c r="AL96" s="218" t="e">
        <f t="shared" si="20"/>
        <v>#VALUE!</v>
      </c>
    </row>
    <row r="97" spans="1:38" ht="20.149999999999999" customHeight="1" thickTop="1" x14ac:dyDescent="0.2">
      <c r="A97" s="27"/>
      <c r="B97" s="31"/>
      <c r="C97" s="4"/>
      <c r="D97" s="27"/>
      <c r="E97" s="34" t="str">
        <f t="shared" si="21"/>
        <v xml:space="preserve"> </v>
      </c>
      <c r="F97" s="43"/>
      <c r="G97" s="43"/>
      <c r="H97" s="43"/>
      <c r="I97" s="59"/>
      <c r="J97" s="54"/>
      <c r="K97" s="60"/>
      <c r="L97" s="20"/>
      <c r="M97" s="223"/>
      <c r="N97" s="215"/>
      <c r="O97" s="102" t="s">
        <v>51</v>
      </c>
      <c r="P97" s="103">
        <f>U97</f>
        <v>0</v>
      </c>
      <c r="Q97" s="104" t="s">
        <v>8</v>
      </c>
      <c r="R97" s="105">
        <f>IF(Y97/15&gt;0,W97+ROUND(Y97/30,0),W97)</f>
        <v>0</v>
      </c>
      <c r="S97" s="104" t="s">
        <v>9</v>
      </c>
      <c r="T97" s="106" t="str">
        <f t="shared" si="18"/>
        <v xml:space="preserve"> </v>
      </c>
      <c r="U97" s="103">
        <f>SUMIF(T92:T96,"○",U92:U96)</f>
        <v>0</v>
      </c>
      <c r="V97" s="111" t="s">
        <v>8</v>
      </c>
      <c r="W97" s="112">
        <f>SUMIF(T92:T96,"○",W92:W96)</f>
        <v>0</v>
      </c>
      <c r="X97" s="111" t="s">
        <v>9</v>
      </c>
      <c r="Y97" s="112">
        <f>SUMIF(T92:T96,"○",Y92:Y96)</f>
        <v>0</v>
      </c>
      <c r="Z97" s="113" t="s">
        <v>10</v>
      </c>
      <c r="AA97" s="114"/>
      <c r="AK97" s="1" t="str">
        <f t="shared" si="19"/>
        <v/>
      </c>
      <c r="AL97" s="218" t="e">
        <f t="shared" si="20"/>
        <v>#VALUE!</v>
      </c>
    </row>
    <row r="98" spans="1:38" ht="20.149999999999999" customHeight="1" thickBot="1" x14ac:dyDescent="0.25">
      <c r="A98" s="27"/>
      <c r="B98" s="31"/>
      <c r="C98" s="4"/>
      <c r="D98" s="27"/>
      <c r="E98" s="34" t="str">
        <f t="shared" si="21"/>
        <v xml:space="preserve"> </v>
      </c>
      <c r="F98" s="43"/>
      <c r="G98" s="43"/>
      <c r="H98" s="43"/>
      <c r="I98" s="59"/>
      <c r="J98" s="54"/>
      <c r="K98" s="64"/>
      <c r="L98" s="20"/>
      <c r="M98" s="223"/>
      <c r="N98" s="215"/>
      <c r="O98" s="107" t="s">
        <v>52</v>
      </c>
      <c r="P98" s="53">
        <f>U98</f>
        <v>0</v>
      </c>
      <c r="Q98" s="54" t="s">
        <v>8</v>
      </c>
      <c r="R98" s="55">
        <f>IF(Y98/15&gt;0,W98+ROUND(Y98/30,0),W98)</f>
        <v>0</v>
      </c>
      <c r="S98" s="64" t="s">
        <v>9</v>
      </c>
      <c r="T98" s="62" t="str">
        <f t="shared" si="18"/>
        <v xml:space="preserve"> </v>
      </c>
      <c r="U98" s="115">
        <f>SUMIF(T92:T96,"△",U92:U96)</f>
        <v>0</v>
      </c>
      <c r="V98" s="116" t="s">
        <v>8</v>
      </c>
      <c r="W98" s="117">
        <f>SUMIF(T92:T96,"△",W92:W96)</f>
        <v>0</v>
      </c>
      <c r="X98" s="116" t="s">
        <v>9</v>
      </c>
      <c r="Y98" s="117">
        <f>SUMIF(T92:T96,"△",Y92:Y96)</f>
        <v>0</v>
      </c>
      <c r="Z98" s="118" t="s">
        <v>10</v>
      </c>
      <c r="AA98" s="119"/>
      <c r="AC98" s="1">
        <f>P98*12+R98</f>
        <v>0</v>
      </c>
      <c r="AD98" s="42" t="s">
        <v>69</v>
      </c>
      <c r="AE98" s="42">
        <f>ROUNDDOWN(AC98/3,0)</f>
        <v>0</v>
      </c>
      <c r="AF98" s="1" t="s">
        <v>70</v>
      </c>
      <c r="AG98" s="1">
        <f>ROUNDDOWN(AE98/12,0)</f>
        <v>0</v>
      </c>
      <c r="AH98" s="1" t="s">
        <v>54</v>
      </c>
      <c r="AI98" s="1">
        <f>ROUNDDOWN(AE98-AG98*12,0)</f>
        <v>0</v>
      </c>
      <c r="AJ98" s="1" t="s">
        <v>68</v>
      </c>
      <c r="AK98" s="1" t="str">
        <f t="shared" si="19"/>
        <v/>
      </c>
      <c r="AL98" s="218" t="e">
        <f t="shared" si="20"/>
        <v>#VALUE!</v>
      </c>
    </row>
    <row r="99" spans="1:38" ht="20.149999999999999" customHeight="1" thickTop="1" thickBot="1" x14ac:dyDescent="0.25">
      <c r="A99" s="12"/>
      <c r="B99" s="29"/>
      <c r="C99" s="5"/>
      <c r="D99" s="12"/>
      <c r="E99" s="35" t="str">
        <f t="shared" si="21"/>
        <v xml:space="preserve"> </v>
      </c>
      <c r="F99" s="44"/>
      <c r="G99" s="44"/>
      <c r="H99" s="44"/>
      <c r="I99" s="23"/>
      <c r="J99" s="24"/>
      <c r="K99" s="25"/>
      <c r="L99" s="60"/>
      <c r="M99" s="224"/>
      <c r="N99" s="185"/>
      <c r="O99" s="108" t="s">
        <v>53</v>
      </c>
      <c r="P99" s="56">
        <f>P97+AG98</f>
        <v>0</v>
      </c>
      <c r="Q99" s="57" t="s">
        <v>54</v>
      </c>
      <c r="R99" s="58">
        <f>R97+AI98</f>
        <v>0</v>
      </c>
      <c r="S99" s="57" t="s">
        <v>55</v>
      </c>
      <c r="T99" s="78" t="str">
        <f t="shared" si="18"/>
        <v xml:space="preserve"> </v>
      </c>
      <c r="U99" s="120">
        <f>IF(R99/12&gt;1,P99+ROUNDDOWN(R99/12,0),P99)</f>
        <v>0</v>
      </c>
      <c r="V99" s="121" t="s">
        <v>54</v>
      </c>
      <c r="W99" s="121">
        <f>IF(R99/12&gt;1,R99-ROUNDDOWN(R99/12,0)*12,R99)</f>
        <v>0</v>
      </c>
      <c r="X99" s="121" t="s">
        <v>55</v>
      </c>
      <c r="Y99" s="121"/>
      <c r="Z99" s="122"/>
      <c r="AA99" s="123" t="str">
        <f>VLOOKUP(U99*12+W99,月⇒ランク!A:B,2,TRUE)</f>
        <v>Ｋ</v>
      </c>
      <c r="AB99" s="1">
        <f>U99*12+W99</f>
        <v>0</v>
      </c>
      <c r="AK99" s="1" t="str">
        <f t="shared" si="19"/>
        <v/>
      </c>
      <c r="AL99" s="218" t="e">
        <f t="shared" si="20"/>
        <v>#VALUE!</v>
      </c>
    </row>
    <row r="100" spans="1:38" ht="20.149999999999999" customHeight="1" thickTop="1" x14ac:dyDescent="0.2">
      <c r="A100" s="11">
        <v>13</v>
      </c>
      <c r="B100" s="28"/>
      <c r="C100" s="3"/>
      <c r="D100" s="32"/>
      <c r="E100" s="33" t="str">
        <f t="shared" si="21"/>
        <v xml:space="preserve"> </v>
      </c>
      <c r="F100" s="41"/>
      <c r="G100" s="41"/>
      <c r="H100" s="41"/>
      <c r="I100" s="13"/>
      <c r="J100" s="14"/>
      <c r="K100" s="15"/>
      <c r="L100" s="160"/>
      <c r="M100" s="222"/>
      <c r="N100" s="214"/>
      <c r="O100" s="65"/>
      <c r="P100" s="37">
        <f t="shared" ref="P100:P104" si="26">U100</f>
        <v>124</v>
      </c>
      <c r="Q100" s="14" t="s">
        <v>8</v>
      </c>
      <c r="R100" s="39">
        <f t="shared" ref="R100:R104" si="27">IF(Y100&gt;=15,W100+1,W100)</f>
        <v>3</v>
      </c>
      <c r="S100" s="14" t="s">
        <v>9</v>
      </c>
      <c r="T100" s="17" t="str">
        <f t="shared" si="18"/>
        <v xml:space="preserve"> </v>
      </c>
      <c r="U100" s="16">
        <f>DATEDIF(I100,$O$1,"y")</f>
        <v>124</v>
      </c>
      <c r="V100" s="14" t="s">
        <v>8</v>
      </c>
      <c r="W100" s="14">
        <f>DATEDIF(I100,$O$1,"ym")</f>
        <v>3</v>
      </c>
      <c r="X100" s="14" t="s">
        <v>9</v>
      </c>
      <c r="Y100" s="14">
        <f>DATEDIF(I100,$O$1,"md")</f>
        <v>1</v>
      </c>
      <c r="Z100" s="15" t="s">
        <v>10</v>
      </c>
      <c r="AA100" s="17"/>
      <c r="AK100" s="1" t="str">
        <f t="shared" si="19"/>
        <v/>
      </c>
      <c r="AL100" s="218" t="e">
        <f t="shared" si="20"/>
        <v>#VALUE!</v>
      </c>
    </row>
    <row r="101" spans="1:38" ht="20.149999999999999" customHeight="1" x14ac:dyDescent="0.2">
      <c r="A101" s="27"/>
      <c r="B101" s="31"/>
      <c r="C101" s="4"/>
      <c r="D101" s="27"/>
      <c r="E101" s="34" t="str">
        <f t="shared" si="21"/>
        <v xml:space="preserve"> </v>
      </c>
      <c r="F101" s="43"/>
      <c r="G101" s="43"/>
      <c r="H101" s="43"/>
      <c r="I101" s="18"/>
      <c r="J101" s="19"/>
      <c r="K101" s="26"/>
      <c r="L101" s="26"/>
      <c r="M101" s="223"/>
      <c r="N101" s="215"/>
      <c r="O101" s="45"/>
      <c r="P101" s="38">
        <f t="shared" si="26"/>
        <v>0</v>
      </c>
      <c r="Q101" s="19" t="s">
        <v>8</v>
      </c>
      <c r="R101" s="40">
        <f t="shared" si="27"/>
        <v>0</v>
      </c>
      <c r="S101" s="19" t="s">
        <v>9</v>
      </c>
      <c r="T101" s="22" t="str">
        <f t="shared" si="18"/>
        <v xml:space="preserve"> </v>
      </c>
      <c r="U101" s="21">
        <f>DATEDIF(I101,K101,"y")</f>
        <v>0</v>
      </c>
      <c r="V101" s="19" t="s">
        <v>8</v>
      </c>
      <c r="W101" s="19">
        <f>DATEDIF(I101,K101,"ym")</f>
        <v>0</v>
      </c>
      <c r="X101" s="19" t="s">
        <v>9</v>
      </c>
      <c r="Y101" s="19">
        <f>DATEDIF(I101,K101,"md")</f>
        <v>0</v>
      </c>
      <c r="Z101" s="20" t="s">
        <v>10</v>
      </c>
      <c r="AA101" s="22"/>
      <c r="AK101" s="1" t="str">
        <f t="shared" si="19"/>
        <v/>
      </c>
      <c r="AL101" s="218" t="e">
        <f t="shared" si="20"/>
        <v>#VALUE!</v>
      </c>
    </row>
    <row r="102" spans="1:38" ht="20.149999999999999" customHeight="1" x14ac:dyDescent="0.2">
      <c r="A102" s="27"/>
      <c r="B102" s="31"/>
      <c r="C102" s="4"/>
      <c r="D102" s="27"/>
      <c r="E102" s="34" t="str">
        <f t="shared" si="21"/>
        <v xml:space="preserve"> </v>
      </c>
      <c r="F102" s="43"/>
      <c r="G102" s="43"/>
      <c r="H102" s="43"/>
      <c r="I102" s="18"/>
      <c r="J102" s="19"/>
      <c r="K102" s="26"/>
      <c r="L102" s="26"/>
      <c r="M102" s="223"/>
      <c r="N102" s="215"/>
      <c r="O102" s="45"/>
      <c r="P102" s="38">
        <f t="shared" si="26"/>
        <v>0</v>
      </c>
      <c r="Q102" s="19" t="s">
        <v>8</v>
      </c>
      <c r="R102" s="40">
        <f t="shared" si="27"/>
        <v>0</v>
      </c>
      <c r="S102" s="19" t="s">
        <v>9</v>
      </c>
      <c r="T102" s="22" t="str">
        <f t="shared" si="18"/>
        <v xml:space="preserve"> </v>
      </c>
      <c r="U102" s="21">
        <f>DATEDIF(I102,K102,"y")</f>
        <v>0</v>
      </c>
      <c r="V102" s="19" t="s">
        <v>8</v>
      </c>
      <c r="W102" s="19">
        <f>DATEDIF(I102,K102,"ym")</f>
        <v>0</v>
      </c>
      <c r="X102" s="19" t="s">
        <v>9</v>
      </c>
      <c r="Y102" s="19">
        <f>DATEDIF(I102,K102,"md")</f>
        <v>0</v>
      </c>
      <c r="Z102" s="20" t="s">
        <v>10</v>
      </c>
      <c r="AA102" s="22"/>
      <c r="AK102" s="1" t="str">
        <f t="shared" si="19"/>
        <v/>
      </c>
      <c r="AL102" s="218" t="e">
        <f t="shared" si="20"/>
        <v>#VALUE!</v>
      </c>
    </row>
    <row r="103" spans="1:38" ht="20.149999999999999" customHeight="1" x14ac:dyDescent="0.2">
      <c r="A103" s="27"/>
      <c r="B103" s="31"/>
      <c r="C103" s="4"/>
      <c r="D103" s="27"/>
      <c r="E103" s="34" t="str">
        <f t="shared" si="21"/>
        <v xml:space="preserve"> </v>
      </c>
      <c r="F103" s="43"/>
      <c r="G103" s="43"/>
      <c r="H103" s="43"/>
      <c r="I103" s="59"/>
      <c r="J103" s="54"/>
      <c r="K103" s="60"/>
      <c r="L103" s="60"/>
      <c r="M103" s="223"/>
      <c r="N103" s="215"/>
      <c r="O103" s="61"/>
      <c r="P103" s="53">
        <f t="shared" si="26"/>
        <v>0</v>
      </c>
      <c r="Q103" s="54" t="s">
        <v>8</v>
      </c>
      <c r="R103" s="55">
        <f t="shared" si="27"/>
        <v>0</v>
      </c>
      <c r="S103" s="54" t="s">
        <v>9</v>
      </c>
      <c r="T103" s="62" t="str">
        <f t="shared" si="18"/>
        <v xml:space="preserve"> </v>
      </c>
      <c r="U103" s="63">
        <f>DATEDIF(I103,K103,"y")</f>
        <v>0</v>
      </c>
      <c r="V103" s="54" t="s">
        <v>8</v>
      </c>
      <c r="W103" s="54">
        <f>DATEDIF(I103,K103,"ym")</f>
        <v>0</v>
      </c>
      <c r="X103" s="54" t="s">
        <v>9</v>
      </c>
      <c r="Y103" s="54">
        <f>DATEDIF(I103,K103,"md")</f>
        <v>0</v>
      </c>
      <c r="Z103" s="64" t="s">
        <v>10</v>
      </c>
      <c r="AA103" s="62"/>
      <c r="AK103" s="1" t="str">
        <f t="shared" si="19"/>
        <v/>
      </c>
      <c r="AL103" s="218" t="e">
        <f t="shared" si="20"/>
        <v>#VALUE!</v>
      </c>
    </row>
    <row r="104" spans="1:38" ht="20.149999999999999" customHeight="1" thickBot="1" x14ac:dyDescent="0.25">
      <c r="A104" s="27"/>
      <c r="B104" s="31"/>
      <c r="C104" s="4"/>
      <c r="D104" s="27"/>
      <c r="E104" s="34" t="str">
        <f t="shared" si="21"/>
        <v xml:space="preserve"> </v>
      </c>
      <c r="F104" s="43"/>
      <c r="G104" s="43"/>
      <c r="H104" s="43"/>
      <c r="I104" s="59"/>
      <c r="J104" s="54"/>
      <c r="K104" s="60"/>
      <c r="L104" s="163"/>
      <c r="M104" s="223"/>
      <c r="N104" s="215"/>
      <c r="O104" s="61"/>
      <c r="P104" s="53">
        <f t="shared" si="26"/>
        <v>0</v>
      </c>
      <c r="Q104" s="54" t="s">
        <v>8</v>
      </c>
      <c r="R104" s="55">
        <f t="shared" si="27"/>
        <v>0</v>
      </c>
      <c r="S104" s="54" t="s">
        <v>9</v>
      </c>
      <c r="T104" s="62" t="str">
        <f t="shared" si="18"/>
        <v xml:space="preserve"> </v>
      </c>
      <c r="U104" s="63">
        <f>DATEDIF(I104,K104,"y")</f>
        <v>0</v>
      </c>
      <c r="V104" s="54" t="s">
        <v>8</v>
      </c>
      <c r="W104" s="54">
        <f>DATEDIF(I104,K104,"ym")</f>
        <v>0</v>
      </c>
      <c r="X104" s="54" t="s">
        <v>9</v>
      </c>
      <c r="Y104" s="54">
        <f>DATEDIF(I104,K104,"md")</f>
        <v>0</v>
      </c>
      <c r="Z104" s="64" t="s">
        <v>10</v>
      </c>
      <c r="AA104" s="62"/>
      <c r="AK104" s="1" t="str">
        <f t="shared" si="19"/>
        <v/>
      </c>
      <c r="AL104" s="218" t="e">
        <f t="shared" si="20"/>
        <v>#VALUE!</v>
      </c>
    </row>
    <row r="105" spans="1:38" ht="20.149999999999999" customHeight="1" thickTop="1" x14ac:dyDescent="0.2">
      <c r="A105" s="27"/>
      <c r="B105" s="31"/>
      <c r="C105" s="4"/>
      <c r="D105" s="27"/>
      <c r="E105" s="34" t="str">
        <f t="shared" si="21"/>
        <v xml:space="preserve"> </v>
      </c>
      <c r="F105" s="43"/>
      <c r="G105" s="43"/>
      <c r="H105" s="43"/>
      <c r="I105" s="59"/>
      <c r="J105" s="54"/>
      <c r="K105" s="60"/>
      <c r="L105" s="20"/>
      <c r="M105" s="223"/>
      <c r="N105" s="215"/>
      <c r="O105" s="102" t="s">
        <v>51</v>
      </c>
      <c r="P105" s="103">
        <f>U105</f>
        <v>0</v>
      </c>
      <c r="Q105" s="104" t="s">
        <v>8</v>
      </c>
      <c r="R105" s="105">
        <f>IF(Y105/15&gt;0,W105+ROUND(Y105/30,0),W105)</f>
        <v>0</v>
      </c>
      <c r="S105" s="104" t="s">
        <v>9</v>
      </c>
      <c r="T105" s="106" t="str">
        <f t="shared" si="18"/>
        <v xml:space="preserve"> </v>
      </c>
      <c r="U105" s="103">
        <f>SUMIF(T100:T104,"○",U100:U104)</f>
        <v>0</v>
      </c>
      <c r="V105" s="111" t="s">
        <v>8</v>
      </c>
      <c r="W105" s="112">
        <f>SUMIF(T100:T104,"○",W100:W104)</f>
        <v>0</v>
      </c>
      <c r="X105" s="111" t="s">
        <v>9</v>
      </c>
      <c r="Y105" s="112">
        <f>SUMIF(T100:T104,"○",Y100:Y104)</f>
        <v>0</v>
      </c>
      <c r="Z105" s="113" t="s">
        <v>10</v>
      </c>
      <c r="AA105" s="114"/>
      <c r="AK105" s="1" t="str">
        <f t="shared" si="19"/>
        <v/>
      </c>
      <c r="AL105" s="218" t="e">
        <f t="shared" si="20"/>
        <v>#VALUE!</v>
      </c>
    </row>
    <row r="106" spans="1:38" ht="20.149999999999999" customHeight="1" thickBot="1" x14ac:dyDescent="0.25">
      <c r="A106" s="27"/>
      <c r="B106" s="31"/>
      <c r="C106" s="4"/>
      <c r="D106" s="27"/>
      <c r="E106" s="34" t="str">
        <f t="shared" si="21"/>
        <v xml:space="preserve"> </v>
      </c>
      <c r="F106" s="43"/>
      <c r="G106" s="43"/>
      <c r="H106" s="43"/>
      <c r="I106" s="59"/>
      <c r="J106" s="54"/>
      <c r="K106" s="64"/>
      <c r="L106" s="20"/>
      <c r="M106" s="223"/>
      <c r="N106" s="215"/>
      <c r="O106" s="107" t="s">
        <v>52</v>
      </c>
      <c r="P106" s="53">
        <f>U106</f>
        <v>0</v>
      </c>
      <c r="Q106" s="54" t="s">
        <v>8</v>
      </c>
      <c r="R106" s="55">
        <f>IF(Y106/15&gt;0,W106+ROUND(Y106/30,0),W106)</f>
        <v>0</v>
      </c>
      <c r="S106" s="64" t="s">
        <v>9</v>
      </c>
      <c r="T106" s="62" t="str">
        <f t="shared" si="18"/>
        <v xml:space="preserve"> </v>
      </c>
      <c r="U106" s="115">
        <f>SUMIF(T100:T104,"△",U100:U104)</f>
        <v>0</v>
      </c>
      <c r="V106" s="116" t="s">
        <v>8</v>
      </c>
      <c r="W106" s="117">
        <f>SUMIF(T100:T104,"△",W100:W104)</f>
        <v>0</v>
      </c>
      <c r="X106" s="116" t="s">
        <v>9</v>
      </c>
      <c r="Y106" s="117">
        <f>SUMIF(T100:T104,"△",Y100:Y104)</f>
        <v>0</v>
      </c>
      <c r="Z106" s="118" t="s">
        <v>10</v>
      </c>
      <c r="AA106" s="119"/>
      <c r="AC106" s="1">
        <f>P106*12+R106</f>
        <v>0</v>
      </c>
      <c r="AD106" s="42" t="s">
        <v>69</v>
      </c>
      <c r="AE106" s="42">
        <f>ROUNDDOWN(AC106/3,0)</f>
        <v>0</v>
      </c>
      <c r="AF106" s="1" t="s">
        <v>70</v>
      </c>
      <c r="AG106" s="1">
        <f>ROUNDDOWN(AE106/12,0)</f>
        <v>0</v>
      </c>
      <c r="AH106" s="1" t="s">
        <v>54</v>
      </c>
      <c r="AI106" s="1">
        <f>ROUNDDOWN(AE106-AG106*12,0)</f>
        <v>0</v>
      </c>
      <c r="AJ106" s="1" t="s">
        <v>68</v>
      </c>
      <c r="AK106" s="1" t="str">
        <f t="shared" si="19"/>
        <v/>
      </c>
      <c r="AL106" s="218" t="e">
        <f t="shared" si="20"/>
        <v>#VALUE!</v>
      </c>
    </row>
    <row r="107" spans="1:38" ht="20.149999999999999" customHeight="1" thickTop="1" thickBot="1" x14ac:dyDescent="0.25">
      <c r="A107" s="12"/>
      <c r="B107" s="29"/>
      <c r="C107" s="5"/>
      <c r="D107" s="12"/>
      <c r="E107" s="35" t="str">
        <f t="shared" ref="E107" si="28">IF(D107=""," ",DATEDIF(D107,$O$1,"y"))</f>
        <v xml:space="preserve"> </v>
      </c>
      <c r="F107" s="44"/>
      <c r="G107" s="44"/>
      <c r="H107" s="44"/>
      <c r="I107" s="23"/>
      <c r="J107" s="24"/>
      <c r="K107" s="25"/>
      <c r="L107" s="60"/>
      <c r="M107" s="224"/>
      <c r="N107" s="185"/>
      <c r="O107" s="108" t="s">
        <v>201</v>
      </c>
      <c r="P107" s="56">
        <f>P105+AG106</f>
        <v>0</v>
      </c>
      <c r="Q107" s="57" t="s">
        <v>8</v>
      </c>
      <c r="R107" s="58">
        <f>R105+AI106</f>
        <v>0</v>
      </c>
      <c r="S107" s="57" t="s">
        <v>9</v>
      </c>
      <c r="T107" s="78" t="str">
        <f t="shared" si="18"/>
        <v xml:space="preserve"> </v>
      </c>
      <c r="U107" s="120">
        <f>IF(R107/12&gt;1,P107+ROUNDDOWN(R107/12,0),P107)</f>
        <v>0</v>
      </c>
      <c r="V107" s="121" t="s">
        <v>8</v>
      </c>
      <c r="W107" s="121">
        <f>IF(R107/12&gt;1,R107-ROUNDDOWN(R107/12,0)*12,R107)</f>
        <v>0</v>
      </c>
      <c r="X107" s="121" t="s">
        <v>9</v>
      </c>
      <c r="Y107" s="121"/>
      <c r="Z107" s="122"/>
      <c r="AA107" s="123" t="str">
        <f>VLOOKUP(U107*12+W107,月⇒ランク!A:B,2,TRUE)</f>
        <v>Ｋ</v>
      </c>
      <c r="AB107" s="1">
        <f>U107*12+W107</f>
        <v>0</v>
      </c>
      <c r="AK107" s="1" t="str">
        <f t="shared" ref="AK107" si="29">IF(N107="（老）特別養護老人ホーム（H12.4.1以前）",36616,"")</f>
        <v/>
      </c>
      <c r="AL107" s="218" t="e">
        <f t="shared" ref="AL107" si="30">K107-AK107</f>
        <v>#VALUE!</v>
      </c>
    </row>
    <row r="108" spans="1:38" ht="20.149999999999999" customHeight="1" thickTop="1" x14ac:dyDescent="0.2">
      <c r="A108" s="11">
        <v>14</v>
      </c>
      <c r="B108" s="28"/>
      <c r="C108" s="3"/>
      <c r="D108" s="32"/>
      <c r="E108" s="33" t="str">
        <f t="shared" si="21"/>
        <v xml:space="preserve"> </v>
      </c>
      <c r="F108" s="41"/>
      <c r="G108" s="41"/>
      <c r="H108" s="41"/>
      <c r="I108" s="13"/>
      <c r="J108" s="14"/>
      <c r="K108" s="15"/>
      <c r="L108" s="160"/>
      <c r="M108" s="222"/>
      <c r="N108" s="214"/>
      <c r="O108" s="65"/>
      <c r="P108" s="37">
        <f t="shared" ref="P108:P112" si="31">U108</f>
        <v>124</v>
      </c>
      <c r="Q108" s="14" t="s">
        <v>8</v>
      </c>
      <c r="R108" s="39">
        <f t="shared" ref="R108:R112" si="32">IF(Y108&gt;=15,W108+1,W108)</f>
        <v>3</v>
      </c>
      <c r="S108" s="14" t="s">
        <v>9</v>
      </c>
      <c r="T108" s="17" t="str">
        <f t="shared" si="18"/>
        <v xml:space="preserve"> </v>
      </c>
      <c r="U108" s="16">
        <f>DATEDIF(I108,$O$1,"y")</f>
        <v>124</v>
      </c>
      <c r="V108" s="14" t="s">
        <v>8</v>
      </c>
      <c r="W108" s="14">
        <f>DATEDIF(I108,$O$1,"ym")</f>
        <v>3</v>
      </c>
      <c r="X108" s="14" t="s">
        <v>9</v>
      </c>
      <c r="Y108" s="14">
        <f>DATEDIF(I108,$O$1,"md")</f>
        <v>1</v>
      </c>
      <c r="Z108" s="15" t="s">
        <v>10</v>
      </c>
      <c r="AA108" s="17"/>
      <c r="AK108" s="1" t="str">
        <f t="shared" si="19"/>
        <v/>
      </c>
      <c r="AL108" s="218" t="e">
        <f t="shared" si="20"/>
        <v>#VALUE!</v>
      </c>
    </row>
    <row r="109" spans="1:38" ht="20.149999999999999" customHeight="1" x14ac:dyDescent="0.2">
      <c r="A109" s="27"/>
      <c r="B109" s="31"/>
      <c r="C109" s="4"/>
      <c r="D109" s="27"/>
      <c r="E109" s="34" t="str">
        <f t="shared" si="21"/>
        <v xml:space="preserve"> </v>
      </c>
      <c r="F109" s="43"/>
      <c r="G109" s="43"/>
      <c r="H109" s="43"/>
      <c r="I109" s="18"/>
      <c r="J109" s="19"/>
      <c r="K109" s="26"/>
      <c r="L109" s="26"/>
      <c r="M109" s="223"/>
      <c r="N109" s="215"/>
      <c r="O109" s="45"/>
      <c r="P109" s="38">
        <f t="shared" si="31"/>
        <v>0</v>
      </c>
      <c r="Q109" s="19" t="s">
        <v>8</v>
      </c>
      <c r="R109" s="40">
        <f t="shared" si="32"/>
        <v>0</v>
      </c>
      <c r="S109" s="19" t="s">
        <v>9</v>
      </c>
      <c r="T109" s="22" t="str">
        <f t="shared" si="18"/>
        <v xml:space="preserve"> </v>
      </c>
      <c r="U109" s="21">
        <f>DATEDIF(I109,K109,"y")</f>
        <v>0</v>
      </c>
      <c r="V109" s="19" t="s">
        <v>8</v>
      </c>
      <c r="W109" s="19">
        <f>DATEDIF(I109,K109,"ym")</f>
        <v>0</v>
      </c>
      <c r="X109" s="19" t="s">
        <v>9</v>
      </c>
      <c r="Y109" s="19">
        <f>DATEDIF(I109,K109,"md")</f>
        <v>0</v>
      </c>
      <c r="Z109" s="20" t="s">
        <v>10</v>
      </c>
      <c r="AA109" s="22"/>
      <c r="AK109" s="1" t="str">
        <f t="shared" si="19"/>
        <v/>
      </c>
      <c r="AL109" s="218" t="e">
        <f t="shared" si="20"/>
        <v>#VALUE!</v>
      </c>
    </row>
    <row r="110" spans="1:38" ht="20.149999999999999" customHeight="1" x14ac:dyDescent="0.2">
      <c r="A110" s="27"/>
      <c r="B110" s="31"/>
      <c r="C110" s="4"/>
      <c r="D110" s="27"/>
      <c r="E110" s="34" t="str">
        <f t="shared" si="21"/>
        <v xml:space="preserve"> </v>
      </c>
      <c r="F110" s="43"/>
      <c r="G110" s="43"/>
      <c r="H110" s="43"/>
      <c r="I110" s="18"/>
      <c r="J110" s="19"/>
      <c r="K110" s="26"/>
      <c r="L110" s="26"/>
      <c r="M110" s="223"/>
      <c r="N110" s="215"/>
      <c r="O110" s="45"/>
      <c r="P110" s="38">
        <f t="shared" si="31"/>
        <v>0</v>
      </c>
      <c r="Q110" s="19" t="s">
        <v>8</v>
      </c>
      <c r="R110" s="40">
        <f t="shared" si="32"/>
        <v>0</v>
      </c>
      <c r="S110" s="19" t="s">
        <v>9</v>
      </c>
      <c r="T110" s="22" t="str">
        <f t="shared" si="18"/>
        <v xml:space="preserve"> </v>
      </c>
      <c r="U110" s="21">
        <f>DATEDIF(I110,K110,"y")</f>
        <v>0</v>
      </c>
      <c r="V110" s="19" t="s">
        <v>8</v>
      </c>
      <c r="W110" s="19">
        <f>DATEDIF(I110,K110,"ym")</f>
        <v>0</v>
      </c>
      <c r="X110" s="19" t="s">
        <v>9</v>
      </c>
      <c r="Y110" s="19">
        <f>DATEDIF(I110,K110,"md")</f>
        <v>0</v>
      </c>
      <c r="Z110" s="20" t="s">
        <v>10</v>
      </c>
      <c r="AA110" s="22"/>
      <c r="AK110" s="1" t="str">
        <f t="shared" si="19"/>
        <v/>
      </c>
      <c r="AL110" s="218" t="e">
        <f t="shared" si="20"/>
        <v>#VALUE!</v>
      </c>
    </row>
    <row r="111" spans="1:38" ht="20.149999999999999" customHeight="1" x14ac:dyDescent="0.2">
      <c r="A111" s="27"/>
      <c r="B111" s="31"/>
      <c r="C111" s="4"/>
      <c r="D111" s="27"/>
      <c r="E111" s="34" t="str">
        <f t="shared" si="21"/>
        <v xml:space="preserve"> </v>
      </c>
      <c r="F111" s="43"/>
      <c r="G111" s="43"/>
      <c r="H111" s="43"/>
      <c r="I111" s="18"/>
      <c r="J111" s="19"/>
      <c r="K111" s="26"/>
      <c r="L111" s="26"/>
      <c r="M111" s="223"/>
      <c r="N111" s="215"/>
      <c r="O111" s="45"/>
      <c r="P111" s="38">
        <f t="shared" si="31"/>
        <v>0</v>
      </c>
      <c r="Q111" s="19" t="s">
        <v>8</v>
      </c>
      <c r="R111" s="40">
        <f t="shared" si="32"/>
        <v>0</v>
      </c>
      <c r="S111" s="19" t="s">
        <v>9</v>
      </c>
      <c r="T111" s="22" t="str">
        <f t="shared" si="18"/>
        <v xml:space="preserve"> </v>
      </c>
      <c r="U111" s="21">
        <f>DATEDIF(I111,K111,"y")</f>
        <v>0</v>
      </c>
      <c r="V111" s="19" t="s">
        <v>8</v>
      </c>
      <c r="W111" s="19">
        <f>DATEDIF(I111,K111,"ym")</f>
        <v>0</v>
      </c>
      <c r="X111" s="19" t="s">
        <v>9</v>
      </c>
      <c r="Y111" s="19">
        <f>DATEDIF(I111,K111,"md")</f>
        <v>0</v>
      </c>
      <c r="Z111" s="20" t="s">
        <v>10</v>
      </c>
      <c r="AA111" s="22"/>
      <c r="AK111" s="1" t="str">
        <f t="shared" si="19"/>
        <v/>
      </c>
      <c r="AL111" s="218" t="e">
        <f t="shared" si="20"/>
        <v>#VALUE!</v>
      </c>
    </row>
    <row r="112" spans="1:38" ht="20.149999999999999" customHeight="1" thickBot="1" x14ac:dyDescent="0.25">
      <c r="A112" s="27"/>
      <c r="B112" s="31"/>
      <c r="C112" s="4"/>
      <c r="D112" s="27"/>
      <c r="E112" s="34" t="str">
        <f t="shared" si="21"/>
        <v xml:space="preserve"> </v>
      </c>
      <c r="F112" s="43"/>
      <c r="G112" s="43"/>
      <c r="H112" s="43"/>
      <c r="I112" s="59"/>
      <c r="J112" s="54"/>
      <c r="K112" s="60"/>
      <c r="L112" s="163"/>
      <c r="M112" s="223"/>
      <c r="N112" s="215"/>
      <c r="O112" s="61"/>
      <c r="P112" s="53">
        <f t="shared" si="31"/>
        <v>0</v>
      </c>
      <c r="Q112" s="54" t="s">
        <v>8</v>
      </c>
      <c r="R112" s="55">
        <f t="shared" si="32"/>
        <v>0</v>
      </c>
      <c r="S112" s="54" t="s">
        <v>9</v>
      </c>
      <c r="T112" s="62" t="str">
        <f t="shared" si="18"/>
        <v xml:space="preserve"> </v>
      </c>
      <c r="U112" s="63">
        <f>DATEDIF(I112,K112,"y")</f>
        <v>0</v>
      </c>
      <c r="V112" s="54" t="s">
        <v>8</v>
      </c>
      <c r="W112" s="54">
        <f>DATEDIF(I112,K112,"ym")</f>
        <v>0</v>
      </c>
      <c r="X112" s="54" t="s">
        <v>9</v>
      </c>
      <c r="Y112" s="54">
        <f>DATEDIF(I112,K112,"md")</f>
        <v>0</v>
      </c>
      <c r="Z112" s="64" t="s">
        <v>10</v>
      </c>
      <c r="AA112" s="62"/>
      <c r="AK112" s="1" t="str">
        <f t="shared" si="19"/>
        <v/>
      </c>
      <c r="AL112" s="218" t="e">
        <f t="shared" si="20"/>
        <v>#VALUE!</v>
      </c>
    </row>
    <row r="113" spans="1:38" ht="20.149999999999999" customHeight="1" thickTop="1" x14ac:dyDescent="0.2">
      <c r="A113" s="27"/>
      <c r="B113" s="31"/>
      <c r="C113" s="4"/>
      <c r="D113" s="27"/>
      <c r="E113" s="34" t="str">
        <f t="shared" si="21"/>
        <v xml:space="preserve"> </v>
      </c>
      <c r="F113" s="43"/>
      <c r="G113" s="43"/>
      <c r="H113" s="43"/>
      <c r="I113" s="59"/>
      <c r="J113" s="54"/>
      <c r="K113" s="60"/>
      <c r="L113" s="20"/>
      <c r="M113" s="223"/>
      <c r="N113" s="215"/>
      <c r="O113" s="102" t="s">
        <v>51</v>
      </c>
      <c r="P113" s="103">
        <f>U113</f>
        <v>0</v>
      </c>
      <c r="Q113" s="104" t="s">
        <v>8</v>
      </c>
      <c r="R113" s="105">
        <f>IF(Y113/15&gt;0,W113+ROUND(Y113/30,0),W113)</f>
        <v>0</v>
      </c>
      <c r="S113" s="104" t="s">
        <v>9</v>
      </c>
      <c r="T113" s="106" t="str">
        <f t="shared" si="18"/>
        <v xml:space="preserve"> </v>
      </c>
      <c r="U113" s="103">
        <f>SUMIF(T108:T112,"○",U108:U112)</f>
        <v>0</v>
      </c>
      <c r="V113" s="111" t="s">
        <v>8</v>
      </c>
      <c r="W113" s="112">
        <f>SUMIF(T108:T112,"○",W108:W112)</f>
        <v>0</v>
      </c>
      <c r="X113" s="111" t="s">
        <v>9</v>
      </c>
      <c r="Y113" s="112">
        <f>SUMIF(T108:T112,"○",Y108:Y112)</f>
        <v>0</v>
      </c>
      <c r="Z113" s="113" t="s">
        <v>10</v>
      </c>
      <c r="AA113" s="114"/>
      <c r="AK113" s="1" t="str">
        <f t="shared" si="19"/>
        <v/>
      </c>
      <c r="AL113" s="218" t="e">
        <f t="shared" si="20"/>
        <v>#VALUE!</v>
      </c>
    </row>
    <row r="114" spans="1:38" ht="20.149999999999999" customHeight="1" thickBot="1" x14ac:dyDescent="0.25">
      <c r="A114" s="27"/>
      <c r="B114" s="31"/>
      <c r="C114" s="4"/>
      <c r="D114" s="27"/>
      <c r="E114" s="34" t="str">
        <f t="shared" si="21"/>
        <v xml:space="preserve"> </v>
      </c>
      <c r="F114" s="43"/>
      <c r="G114" s="43"/>
      <c r="H114" s="43"/>
      <c r="I114" s="59"/>
      <c r="J114" s="54"/>
      <c r="K114" s="64"/>
      <c r="L114" s="20"/>
      <c r="M114" s="223"/>
      <c r="N114" s="215"/>
      <c r="O114" s="107" t="s">
        <v>52</v>
      </c>
      <c r="P114" s="53">
        <f>U114</f>
        <v>0</v>
      </c>
      <c r="Q114" s="54" t="s">
        <v>8</v>
      </c>
      <c r="R114" s="55">
        <f>IF(Y114/15&gt;0,W114+ROUND(Y114/30,0),W114)</f>
        <v>0</v>
      </c>
      <c r="S114" s="64" t="s">
        <v>9</v>
      </c>
      <c r="T114" s="62" t="str">
        <f t="shared" si="18"/>
        <v xml:space="preserve"> </v>
      </c>
      <c r="U114" s="115">
        <f>SUMIF(T108:T112,"△",U108:U112)</f>
        <v>0</v>
      </c>
      <c r="V114" s="116" t="s">
        <v>8</v>
      </c>
      <c r="W114" s="117">
        <f>SUMIF(T108:T112,"△",W108:W112)</f>
        <v>0</v>
      </c>
      <c r="X114" s="116" t="s">
        <v>9</v>
      </c>
      <c r="Y114" s="117">
        <f>SUMIF(T108:T112,"△",Y108:Y112)</f>
        <v>0</v>
      </c>
      <c r="Z114" s="118" t="s">
        <v>10</v>
      </c>
      <c r="AA114" s="119"/>
      <c r="AC114" s="1">
        <f>P146*12+R146</f>
        <v>0</v>
      </c>
      <c r="AD114" s="42" t="s">
        <v>69</v>
      </c>
      <c r="AE114" s="42">
        <f>ROUNDDOWN(AC114/3,0)</f>
        <v>0</v>
      </c>
      <c r="AF114" s="1" t="s">
        <v>70</v>
      </c>
      <c r="AG114" s="1">
        <f>ROUNDDOWN(AE114/12,0)</f>
        <v>0</v>
      </c>
      <c r="AH114" s="1" t="s">
        <v>54</v>
      </c>
      <c r="AI114" s="1">
        <f>ROUNDDOWN(AE114-AG114*12,0)</f>
        <v>0</v>
      </c>
      <c r="AJ114" s="1" t="s">
        <v>68</v>
      </c>
      <c r="AK114" s="1" t="str">
        <f t="shared" si="19"/>
        <v/>
      </c>
      <c r="AL114" s="218" t="e">
        <f t="shared" si="20"/>
        <v>#VALUE!</v>
      </c>
    </row>
    <row r="115" spans="1:38" ht="20.149999999999999" customHeight="1" thickTop="1" thickBot="1" x14ac:dyDescent="0.25">
      <c r="A115" s="12"/>
      <c r="B115" s="29"/>
      <c r="C115" s="5"/>
      <c r="D115" s="12"/>
      <c r="E115" s="35" t="str">
        <f t="shared" ref="E115" si="33">IF(D115=""," ",DATEDIF(D115,$O$1,"y"))</f>
        <v xml:space="preserve"> </v>
      </c>
      <c r="F115" s="44"/>
      <c r="G115" s="44"/>
      <c r="H115" s="44"/>
      <c r="I115" s="23"/>
      <c r="J115" s="24"/>
      <c r="K115" s="25"/>
      <c r="L115" s="60"/>
      <c r="M115" s="224"/>
      <c r="N115" s="185"/>
      <c r="O115" s="108" t="s">
        <v>201</v>
      </c>
      <c r="P115" s="56">
        <f>P113+AG114</f>
        <v>0</v>
      </c>
      <c r="Q115" s="57" t="s">
        <v>8</v>
      </c>
      <c r="R115" s="58">
        <f>R113+AI114</f>
        <v>0</v>
      </c>
      <c r="S115" s="57" t="s">
        <v>9</v>
      </c>
      <c r="T115" s="78" t="str">
        <f t="shared" si="18"/>
        <v xml:space="preserve"> </v>
      </c>
      <c r="U115" s="120">
        <f>IF(R115/12&gt;1,P115+ROUNDDOWN(R115/12,0),P115)</f>
        <v>0</v>
      </c>
      <c r="V115" s="121" t="s">
        <v>8</v>
      </c>
      <c r="W115" s="121">
        <f>IF(R115/12&gt;1,R115-ROUNDDOWN(R115/12,0)*12,R115)</f>
        <v>0</v>
      </c>
      <c r="X115" s="121" t="s">
        <v>9</v>
      </c>
      <c r="Y115" s="121"/>
      <c r="Z115" s="122"/>
      <c r="AA115" s="123" t="str">
        <f>VLOOKUP(U115*12+W115,月⇒ランク!A:B,2,TRUE)</f>
        <v>Ｋ</v>
      </c>
      <c r="AB115" s="1">
        <f>U115*12+W115</f>
        <v>0</v>
      </c>
      <c r="AK115" s="1" t="str">
        <f t="shared" ref="AK115" si="34">IF(N115="（老）特別養護老人ホーム（H12.4.1以前）",36616,"")</f>
        <v/>
      </c>
      <c r="AL115" s="218" t="e">
        <f t="shared" ref="AL115" si="35">K115-AK115</f>
        <v>#VALUE!</v>
      </c>
    </row>
    <row r="116" spans="1:38" ht="20.149999999999999" customHeight="1" thickTop="1" x14ac:dyDescent="0.2">
      <c r="A116" s="11">
        <v>15</v>
      </c>
      <c r="B116" s="28"/>
      <c r="C116" s="3"/>
      <c r="D116" s="32"/>
      <c r="E116" s="33" t="str">
        <f t="shared" si="21"/>
        <v xml:space="preserve"> </v>
      </c>
      <c r="F116" s="41"/>
      <c r="G116" s="41"/>
      <c r="H116" s="41"/>
      <c r="I116" s="13"/>
      <c r="J116" s="14"/>
      <c r="K116" s="15"/>
      <c r="L116" s="160"/>
      <c r="M116" s="222"/>
      <c r="N116" s="214"/>
      <c r="O116" s="65"/>
      <c r="P116" s="37">
        <f t="shared" ref="P116:P120" si="36">U116</f>
        <v>124</v>
      </c>
      <c r="Q116" s="14" t="s">
        <v>8</v>
      </c>
      <c r="R116" s="39">
        <f t="shared" ref="R116:R120" si="37">IF(Y116&gt;=15,W116+1,W116)</f>
        <v>3</v>
      </c>
      <c r="S116" s="14" t="s">
        <v>9</v>
      </c>
      <c r="T116" s="17" t="str">
        <f t="shared" si="18"/>
        <v xml:space="preserve"> </v>
      </c>
      <c r="U116" s="16">
        <f>DATEDIF(I116,$O$1,"y")</f>
        <v>124</v>
      </c>
      <c r="V116" s="14" t="s">
        <v>8</v>
      </c>
      <c r="W116" s="14">
        <f>DATEDIF(I116,$O$1,"ym")</f>
        <v>3</v>
      </c>
      <c r="X116" s="14" t="s">
        <v>9</v>
      </c>
      <c r="Y116" s="14">
        <f>DATEDIF(I116,$O$1,"md")</f>
        <v>1</v>
      </c>
      <c r="Z116" s="15" t="s">
        <v>10</v>
      </c>
      <c r="AA116" s="17"/>
      <c r="AK116" s="1" t="str">
        <f t="shared" si="19"/>
        <v/>
      </c>
      <c r="AL116" s="218" t="e">
        <f t="shared" si="20"/>
        <v>#VALUE!</v>
      </c>
    </row>
    <row r="117" spans="1:38" ht="20.149999999999999" customHeight="1" x14ac:dyDescent="0.2">
      <c r="A117" s="27"/>
      <c r="B117" s="31"/>
      <c r="C117" s="4"/>
      <c r="D117" s="77"/>
      <c r="E117" s="34" t="str">
        <f t="shared" si="21"/>
        <v xml:space="preserve"> </v>
      </c>
      <c r="F117" s="43"/>
      <c r="G117" s="43"/>
      <c r="H117" s="43"/>
      <c r="I117" s="154"/>
      <c r="J117" s="48"/>
      <c r="K117" s="49"/>
      <c r="L117" s="180"/>
      <c r="M117" s="223"/>
      <c r="N117" s="215"/>
      <c r="O117" s="158"/>
      <c r="P117" s="38">
        <f>U117</f>
        <v>0</v>
      </c>
      <c r="Q117" s="19" t="s">
        <v>8</v>
      </c>
      <c r="R117" s="40">
        <f t="shared" ref="R117" si="38">IF(Y117&gt;=15,W117+1,W117)</f>
        <v>0</v>
      </c>
      <c r="S117" s="19" t="s">
        <v>9</v>
      </c>
      <c r="T117" s="22" t="str">
        <f t="shared" si="18"/>
        <v xml:space="preserve"> </v>
      </c>
      <c r="U117" s="21">
        <f>DATEDIF(I117,K117,"y")</f>
        <v>0</v>
      </c>
      <c r="V117" s="19" t="s">
        <v>8</v>
      </c>
      <c r="W117" s="19">
        <f>DATEDIF(I117,K117,"ym")</f>
        <v>0</v>
      </c>
      <c r="X117" s="19" t="s">
        <v>9</v>
      </c>
      <c r="Y117" s="19">
        <f>DATEDIF(I117,K117,"md")</f>
        <v>0</v>
      </c>
      <c r="Z117" s="20" t="s">
        <v>10</v>
      </c>
      <c r="AA117" s="22"/>
      <c r="AK117" s="1" t="str">
        <f t="shared" si="19"/>
        <v/>
      </c>
      <c r="AL117" s="218" t="e">
        <f t="shared" si="20"/>
        <v>#VALUE!</v>
      </c>
    </row>
    <row r="118" spans="1:38" ht="20.149999999999999" customHeight="1" x14ac:dyDescent="0.2">
      <c r="A118" s="27"/>
      <c r="B118" s="31"/>
      <c r="C118" s="4"/>
      <c r="D118" s="27"/>
      <c r="E118" s="34" t="str">
        <f t="shared" si="21"/>
        <v xml:space="preserve"> </v>
      </c>
      <c r="F118" s="43"/>
      <c r="G118" s="43"/>
      <c r="H118" s="43"/>
      <c r="I118" s="18"/>
      <c r="J118" s="19"/>
      <c r="K118" s="20"/>
      <c r="L118" s="20"/>
      <c r="M118" s="223"/>
      <c r="N118" s="215"/>
      <c r="O118" s="45"/>
      <c r="P118" s="38">
        <f t="shared" si="36"/>
        <v>0</v>
      </c>
      <c r="Q118" s="19" t="s">
        <v>8</v>
      </c>
      <c r="R118" s="40">
        <f t="shared" si="37"/>
        <v>0</v>
      </c>
      <c r="S118" s="19" t="s">
        <v>9</v>
      </c>
      <c r="T118" s="22" t="str">
        <f t="shared" si="18"/>
        <v xml:space="preserve"> </v>
      </c>
      <c r="U118" s="21">
        <f>DATEDIF(I118,K118,"y")</f>
        <v>0</v>
      </c>
      <c r="V118" s="19" t="s">
        <v>8</v>
      </c>
      <c r="W118" s="19">
        <f>DATEDIF(I118,K118,"ym")</f>
        <v>0</v>
      </c>
      <c r="X118" s="19" t="s">
        <v>9</v>
      </c>
      <c r="Y118" s="19">
        <f>DATEDIF(I118,K118,"md")</f>
        <v>0</v>
      </c>
      <c r="Z118" s="20" t="s">
        <v>10</v>
      </c>
      <c r="AA118" s="22"/>
      <c r="AK118" s="1" t="str">
        <f t="shared" si="19"/>
        <v/>
      </c>
      <c r="AL118" s="218" t="e">
        <f t="shared" si="20"/>
        <v>#VALUE!</v>
      </c>
    </row>
    <row r="119" spans="1:38" ht="20.149999999999999" customHeight="1" x14ac:dyDescent="0.2">
      <c r="A119" s="27"/>
      <c r="B119" s="31"/>
      <c r="C119" s="4"/>
      <c r="D119" s="27"/>
      <c r="E119" s="34" t="str">
        <f t="shared" si="21"/>
        <v xml:space="preserve"> </v>
      </c>
      <c r="F119" s="43"/>
      <c r="G119" s="43"/>
      <c r="H119" s="43"/>
      <c r="I119" s="18"/>
      <c r="J119" s="19"/>
      <c r="K119" s="20"/>
      <c r="L119" s="20"/>
      <c r="M119" s="223"/>
      <c r="N119" s="215"/>
      <c r="O119" s="45"/>
      <c r="P119" s="38">
        <f t="shared" si="36"/>
        <v>0</v>
      </c>
      <c r="Q119" s="19" t="s">
        <v>8</v>
      </c>
      <c r="R119" s="40">
        <f t="shared" si="37"/>
        <v>0</v>
      </c>
      <c r="S119" s="19" t="s">
        <v>9</v>
      </c>
      <c r="T119" s="22" t="str">
        <f t="shared" si="18"/>
        <v xml:space="preserve"> </v>
      </c>
      <c r="U119" s="21">
        <f>DATEDIF(I119,K119,"y")</f>
        <v>0</v>
      </c>
      <c r="V119" s="19" t="s">
        <v>8</v>
      </c>
      <c r="W119" s="19">
        <f>DATEDIF(I119,K119,"ym")</f>
        <v>0</v>
      </c>
      <c r="X119" s="19" t="s">
        <v>9</v>
      </c>
      <c r="Y119" s="19">
        <f>DATEDIF(I119,K119,"md")</f>
        <v>0</v>
      </c>
      <c r="Z119" s="20" t="s">
        <v>10</v>
      </c>
      <c r="AA119" s="22"/>
      <c r="AK119" s="1" t="str">
        <f t="shared" si="19"/>
        <v/>
      </c>
      <c r="AL119" s="218" t="e">
        <f t="shared" si="20"/>
        <v>#VALUE!</v>
      </c>
    </row>
    <row r="120" spans="1:38" ht="20.149999999999999" customHeight="1" thickBot="1" x14ac:dyDescent="0.25">
      <c r="A120" s="27"/>
      <c r="B120" s="31"/>
      <c r="C120" s="4"/>
      <c r="D120" s="27"/>
      <c r="E120" s="34" t="str">
        <f t="shared" si="21"/>
        <v xml:space="preserve"> </v>
      </c>
      <c r="F120" s="43"/>
      <c r="G120" s="43"/>
      <c r="H120" s="43"/>
      <c r="I120" s="59"/>
      <c r="J120" s="54"/>
      <c r="K120" s="60"/>
      <c r="L120" s="163"/>
      <c r="M120" s="223"/>
      <c r="N120" s="215"/>
      <c r="O120" s="61"/>
      <c r="P120" s="53">
        <f t="shared" si="36"/>
        <v>0</v>
      </c>
      <c r="Q120" s="54" t="s">
        <v>8</v>
      </c>
      <c r="R120" s="55">
        <f t="shared" si="37"/>
        <v>0</v>
      </c>
      <c r="S120" s="54" t="s">
        <v>9</v>
      </c>
      <c r="T120" s="62" t="str">
        <f t="shared" si="18"/>
        <v xml:space="preserve"> </v>
      </c>
      <c r="U120" s="63">
        <f>DATEDIF(I120,K120,"y")</f>
        <v>0</v>
      </c>
      <c r="V120" s="54" t="s">
        <v>8</v>
      </c>
      <c r="W120" s="54">
        <f>DATEDIF(I120,K120,"ym")</f>
        <v>0</v>
      </c>
      <c r="X120" s="54" t="s">
        <v>9</v>
      </c>
      <c r="Y120" s="54">
        <f>DATEDIF(I120,K120,"md")</f>
        <v>0</v>
      </c>
      <c r="Z120" s="64" t="s">
        <v>10</v>
      </c>
      <c r="AA120" s="62"/>
      <c r="AK120" s="1" t="str">
        <f t="shared" si="19"/>
        <v/>
      </c>
      <c r="AL120" s="218" t="e">
        <f t="shared" si="20"/>
        <v>#VALUE!</v>
      </c>
    </row>
    <row r="121" spans="1:38" ht="20" customHeight="1" thickTop="1" x14ac:dyDescent="0.2">
      <c r="A121" s="27"/>
      <c r="B121" s="31"/>
      <c r="C121" s="4"/>
      <c r="D121" s="27"/>
      <c r="E121" s="34" t="str">
        <f t="shared" si="21"/>
        <v xml:space="preserve"> </v>
      </c>
      <c r="F121" s="43"/>
      <c r="G121" s="43"/>
      <c r="H121" s="43"/>
      <c r="I121" s="59"/>
      <c r="J121" s="54"/>
      <c r="K121" s="60"/>
      <c r="L121" s="20"/>
      <c r="M121" s="223"/>
      <c r="N121" s="215"/>
      <c r="O121" s="102" t="s">
        <v>51</v>
      </c>
      <c r="P121" s="103">
        <f>U121</f>
        <v>0</v>
      </c>
      <c r="Q121" s="104" t="s">
        <v>8</v>
      </c>
      <c r="R121" s="105">
        <f>IF(Y121/15&gt;0,W121+ROUND(Y121/30,0),W121)</f>
        <v>0</v>
      </c>
      <c r="S121" s="104" t="s">
        <v>9</v>
      </c>
      <c r="T121" s="106" t="str">
        <f t="shared" si="18"/>
        <v xml:space="preserve"> </v>
      </c>
      <c r="U121" s="103">
        <f>SUMIF(T116:T120,"○",U116:U120)</f>
        <v>0</v>
      </c>
      <c r="V121" s="111" t="s">
        <v>8</v>
      </c>
      <c r="W121" s="112">
        <f>SUMIF(T116:T120,"○",W116:W120)</f>
        <v>0</v>
      </c>
      <c r="X121" s="111" t="s">
        <v>9</v>
      </c>
      <c r="Y121" s="112">
        <f>SUMIF(T116:T120,"○",Y116:Y120)</f>
        <v>0</v>
      </c>
      <c r="Z121" s="113" t="s">
        <v>10</v>
      </c>
      <c r="AA121" s="114"/>
      <c r="AK121" s="1" t="str">
        <f t="shared" si="19"/>
        <v/>
      </c>
      <c r="AL121" s="218" t="e">
        <f t="shared" si="20"/>
        <v>#VALUE!</v>
      </c>
    </row>
    <row r="122" spans="1:38" ht="20" customHeight="1" thickBot="1" x14ac:dyDescent="0.25">
      <c r="A122" s="27"/>
      <c r="B122" s="31"/>
      <c r="C122" s="4"/>
      <c r="D122" s="27"/>
      <c r="E122" s="34" t="str">
        <f t="shared" ref="E122" si="39">IF(D122=""," ",DATEDIF(D122,$O$1,"y"))</f>
        <v xml:space="preserve"> </v>
      </c>
      <c r="F122" s="43"/>
      <c r="G122" s="43"/>
      <c r="H122" s="43"/>
      <c r="I122" s="59"/>
      <c r="J122" s="54"/>
      <c r="K122" s="64"/>
      <c r="L122" s="20"/>
      <c r="M122" s="223"/>
      <c r="N122" s="215"/>
      <c r="O122" s="107" t="s">
        <v>202</v>
      </c>
      <c r="P122" s="53">
        <f>U122</f>
        <v>0</v>
      </c>
      <c r="Q122" s="54" t="s">
        <v>8</v>
      </c>
      <c r="R122" s="55">
        <f>IF(Y122/15&gt;0,W122+ROUND(Y122/30,0),W122)</f>
        <v>0</v>
      </c>
      <c r="S122" s="64" t="s">
        <v>9</v>
      </c>
      <c r="T122" s="62" t="str">
        <f t="shared" si="18"/>
        <v xml:space="preserve"> </v>
      </c>
      <c r="U122" s="115">
        <f>SUMIF(T116:T120,"△",U116:U120)</f>
        <v>0</v>
      </c>
      <c r="V122" s="116" t="s">
        <v>8</v>
      </c>
      <c r="W122" s="117">
        <f>SUMIF(T116:T120,"△",W116:W120)</f>
        <v>0</v>
      </c>
      <c r="X122" s="116" t="s">
        <v>9</v>
      </c>
      <c r="Y122" s="117">
        <f>SUMIF(T116:T120,"△",Y116:Y120)</f>
        <v>0</v>
      </c>
      <c r="Z122" s="118" t="s">
        <v>10</v>
      </c>
      <c r="AA122" s="119"/>
      <c r="AC122" s="1">
        <f>P154*12+R154</f>
        <v>0</v>
      </c>
      <c r="AD122" s="42" t="s">
        <v>203</v>
      </c>
      <c r="AE122" s="42">
        <f>ROUNDDOWN(AC122/3,0)</f>
        <v>0</v>
      </c>
      <c r="AF122" s="1" t="s">
        <v>204</v>
      </c>
      <c r="AG122" s="1">
        <f>ROUNDDOWN(AE122/12,0)</f>
        <v>0</v>
      </c>
      <c r="AH122" s="1" t="s">
        <v>8</v>
      </c>
      <c r="AI122" s="1">
        <f>ROUNDDOWN(AE122-AG122*12,0)</f>
        <v>0</v>
      </c>
      <c r="AJ122" s="1" t="s">
        <v>9</v>
      </c>
      <c r="AK122" s="1" t="str">
        <f t="shared" ref="AK122" si="40">IF(N122="（老）特別養護老人ホーム（H12.4.1以前）",36616,"")</f>
        <v/>
      </c>
      <c r="AL122" s="218" t="e">
        <f t="shared" ref="AL122" si="41">K122-AK122</f>
        <v>#VALUE!</v>
      </c>
    </row>
    <row r="123" spans="1:38" ht="20" customHeight="1" thickTop="1" x14ac:dyDescent="0.2">
      <c r="A123" s="12"/>
      <c r="B123" s="29"/>
      <c r="C123" s="5"/>
      <c r="D123" s="12"/>
      <c r="E123" s="35" t="str">
        <f t="shared" ref="E123" si="42">IF(D123=""," ",DATEDIF(D123,$O$1,"y"))</f>
        <v xml:space="preserve"> </v>
      </c>
      <c r="F123" s="44"/>
      <c r="G123" s="44"/>
      <c r="H123" s="44"/>
      <c r="I123" s="23"/>
      <c r="J123" s="24"/>
      <c r="K123" s="25"/>
      <c r="L123" s="60"/>
      <c r="M123" s="224"/>
      <c r="N123" s="185"/>
      <c r="O123" s="108" t="s">
        <v>201</v>
      </c>
      <c r="P123" s="56">
        <f>P121+AG122</f>
        <v>0</v>
      </c>
      <c r="Q123" s="57" t="s">
        <v>8</v>
      </c>
      <c r="R123" s="58">
        <f>R121+AI122</f>
        <v>0</v>
      </c>
      <c r="S123" s="57" t="s">
        <v>9</v>
      </c>
      <c r="T123" s="78" t="str">
        <f t="shared" si="18"/>
        <v xml:space="preserve"> </v>
      </c>
      <c r="U123" s="142">
        <f>IF(R123/12&gt;1,P123+ROUNDDOWN(R123/12,0),P123)</f>
        <v>0</v>
      </c>
      <c r="V123" s="143" t="s">
        <v>8</v>
      </c>
      <c r="W123" s="143">
        <f>IF(R123/12&gt;1,R123-ROUNDDOWN(R123/12,0)*12,R123)</f>
        <v>0</v>
      </c>
      <c r="X123" s="143" t="s">
        <v>9</v>
      </c>
      <c r="Y123" s="143"/>
      <c r="Z123" s="144"/>
      <c r="AA123" s="145" t="str">
        <f>VLOOKUP(U123*12+W123,月⇒ランク!A:B,2,TRUE)</f>
        <v>Ｋ</v>
      </c>
      <c r="AB123" s="1">
        <f>U123*12+W123</f>
        <v>0</v>
      </c>
      <c r="AK123" s="1" t="str">
        <f t="shared" ref="AK123" si="43">IF(N123="（老）特別養護老人ホーム（H12.4.1以前）",36616,"")</f>
        <v/>
      </c>
      <c r="AL123" s="218" t="e">
        <f t="shared" ref="AL123" si="44">K123-AK123</f>
        <v>#VALUE!</v>
      </c>
    </row>
    <row r="124" spans="1:38" ht="20.149999999999999" customHeight="1" x14ac:dyDescent="0.2">
      <c r="A124" s="11">
        <v>16</v>
      </c>
      <c r="B124" s="28"/>
      <c r="C124" s="3"/>
      <c r="D124" s="32"/>
      <c r="E124" s="33" t="str">
        <f t="shared" si="21"/>
        <v xml:space="preserve"> </v>
      </c>
      <c r="F124" s="41"/>
      <c r="G124" s="41"/>
      <c r="H124" s="41"/>
      <c r="I124" s="13"/>
      <c r="J124" s="14"/>
      <c r="K124" s="15"/>
      <c r="L124" s="160"/>
      <c r="M124" s="222"/>
      <c r="N124" s="214"/>
      <c r="O124" s="65"/>
      <c r="P124" s="37">
        <f>U124</f>
        <v>124</v>
      </c>
      <c r="Q124" s="14" t="s">
        <v>8</v>
      </c>
      <c r="R124" s="39">
        <f>IF(Y124&gt;=15,W124+1,W124)</f>
        <v>3</v>
      </c>
      <c r="S124" s="14" t="s">
        <v>9</v>
      </c>
      <c r="T124" s="17" t="str">
        <f t="shared" si="18"/>
        <v xml:space="preserve"> </v>
      </c>
      <c r="U124" s="16">
        <f>DATEDIF(I124,$O$1,"y")</f>
        <v>124</v>
      </c>
      <c r="V124" s="14" t="s">
        <v>8</v>
      </c>
      <c r="W124" s="14">
        <f>DATEDIF(I124,$O$1,"ym")</f>
        <v>3</v>
      </c>
      <c r="X124" s="14" t="s">
        <v>9</v>
      </c>
      <c r="Y124" s="14">
        <f>DATEDIF(I124,$O$1,"md")</f>
        <v>1</v>
      </c>
      <c r="Z124" s="15" t="s">
        <v>10</v>
      </c>
      <c r="AA124" s="17"/>
      <c r="AK124" s="1" t="str">
        <f t="shared" si="19"/>
        <v/>
      </c>
      <c r="AL124" s="218" t="e">
        <f t="shared" si="20"/>
        <v>#VALUE!</v>
      </c>
    </row>
    <row r="125" spans="1:38" ht="20.149999999999999" customHeight="1" x14ac:dyDescent="0.2">
      <c r="A125" s="27"/>
      <c r="B125" s="31"/>
      <c r="C125" s="4"/>
      <c r="D125" s="27"/>
      <c r="E125" s="34" t="str">
        <f t="shared" si="21"/>
        <v xml:space="preserve"> </v>
      </c>
      <c r="F125" s="43"/>
      <c r="G125" s="43"/>
      <c r="H125" s="43"/>
      <c r="I125" s="18"/>
      <c r="J125" s="19"/>
      <c r="K125" s="20"/>
      <c r="L125" s="20"/>
      <c r="M125" s="223"/>
      <c r="N125" s="215"/>
      <c r="O125" s="45"/>
      <c r="P125" s="38">
        <f>U125</f>
        <v>0</v>
      </c>
      <c r="Q125" s="19" t="s">
        <v>8</v>
      </c>
      <c r="R125" s="40">
        <f>IF(Y125&gt;=15,W125+1,W125)</f>
        <v>0</v>
      </c>
      <c r="S125" s="19" t="s">
        <v>9</v>
      </c>
      <c r="T125" s="22" t="str">
        <f t="shared" si="18"/>
        <v xml:space="preserve"> </v>
      </c>
      <c r="U125" s="21">
        <f>DATEDIF(I125,K125,"y")</f>
        <v>0</v>
      </c>
      <c r="V125" s="19" t="s">
        <v>8</v>
      </c>
      <c r="W125" s="19">
        <f>DATEDIF(I125,K125,"ym")</f>
        <v>0</v>
      </c>
      <c r="X125" s="19" t="s">
        <v>9</v>
      </c>
      <c r="Y125" s="19">
        <f>DATEDIF(I125,K125,"md")</f>
        <v>0</v>
      </c>
      <c r="Z125" s="20" t="s">
        <v>10</v>
      </c>
      <c r="AA125" s="22"/>
      <c r="AK125" s="1" t="str">
        <f t="shared" si="19"/>
        <v/>
      </c>
      <c r="AL125" s="218" t="e">
        <f t="shared" si="20"/>
        <v>#VALUE!</v>
      </c>
    </row>
    <row r="126" spans="1:38" ht="20.149999999999999" customHeight="1" x14ac:dyDescent="0.2">
      <c r="A126" s="27"/>
      <c r="B126" s="31"/>
      <c r="C126" s="4"/>
      <c r="D126" s="27"/>
      <c r="E126" s="34" t="str">
        <f t="shared" si="21"/>
        <v xml:space="preserve"> </v>
      </c>
      <c r="F126" s="43"/>
      <c r="G126" s="43"/>
      <c r="H126" s="43"/>
      <c r="I126" s="18"/>
      <c r="J126" s="19"/>
      <c r="K126" s="20"/>
      <c r="L126" s="20"/>
      <c r="M126" s="223"/>
      <c r="N126" s="215"/>
      <c r="O126" s="45"/>
      <c r="P126" s="38">
        <f t="shared" ref="P126:P128" si="45">U126</f>
        <v>0</v>
      </c>
      <c r="Q126" s="19" t="s">
        <v>8</v>
      </c>
      <c r="R126" s="40">
        <f>IF(Y126&gt;=15,W126+1,W126)</f>
        <v>0</v>
      </c>
      <c r="S126" s="19" t="s">
        <v>9</v>
      </c>
      <c r="T126" s="22" t="str">
        <f t="shared" si="18"/>
        <v xml:space="preserve"> </v>
      </c>
      <c r="U126" s="21">
        <f>DATEDIF(I126,K126,"y")</f>
        <v>0</v>
      </c>
      <c r="V126" s="19" t="s">
        <v>8</v>
      </c>
      <c r="W126" s="19">
        <f>DATEDIF(I126,K126,"ym")</f>
        <v>0</v>
      </c>
      <c r="X126" s="19" t="s">
        <v>9</v>
      </c>
      <c r="Y126" s="19">
        <f>DATEDIF(I126,K126,"md")</f>
        <v>0</v>
      </c>
      <c r="Z126" s="20" t="s">
        <v>10</v>
      </c>
      <c r="AA126" s="22"/>
      <c r="AK126" s="1" t="str">
        <f t="shared" si="19"/>
        <v/>
      </c>
      <c r="AL126" s="218" t="e">
        <f t="shared" si="20"/>
        <v>#VALUE!</v>
      </c>
    </row>
    <row r="127" spans="1:38" ht="20.149999999999999" customHeight="1" x14ac:dyDescent="0.2">
      <c r="A127" s="27"/>
      <c r="B127" s="31"/>
      <c r="C127" s="4"/>
      <c r="D127" s="27"/>
      <c r="E127" s="34" t="str">
        <f t="shared" si="21"/>
        <v xml:space="preserve"> </v>
      </c>
      <c r="F127" s="43"/>
      <c r="G127" s="43"/>
      <c r="H127" s="43"/>
      <c r="I127" s="59"/>
      <c r="J127" s="54"/>
      <c r="K127" s="60"/>
      <c r="L127" s="20"/>
      <c r="M127" s="223"/>
      <c r="N127" s="215"/>
      <c r="O127" s="61"/>
      <c r="P127" s="53">
        <f t="shared" si="45"/>
        <v>0</v>
      </c>
      <c r="Q127" s="54" t="s">
        <v>8</v>
      </c>
      <c r="R127" s="55">
        <f>IF(Y127&gt;=15,W127+1,W127)</f>
        <v>0</v>
      </c>
      <c r="S127" s="54" t="s">
        <v>9</v>
      </c>
      <c r="T127" s="62" t="str">
        <f t="shared" si="18"/>
        <v xml:space="preserve"> </v>
      </c>
      <c r="U127" s="63">
        <f>DATEDIF(I127,K127,"y")</f>
        <v>0</v>
      </c>
      <c r="V127" s="54" t="s">
        <v>8</v>
      </c>
      <c r="W127" s="54">
        <f>DATEDIF(I127,K127,"ym")</f>
        <v>0</v>
      </c>
      <c r="X127" s="54" t="s">
        <v>9</v>
      </c>
      <c r="Y127" s="54">
        <f>DATEDIF(I127,K127,"md")</f>
        <v>0</v>
      </c>
      <c r="Z127" s="64" t="s">
        <v>10</v>
      </c>
      <c r="AA127" s="62"/>
      <c r="AK127" s="1" t="str">
        <f t="shared" si="19"/>
        <v/>
      </c>
      <c r="AL127" s="218" t="e">
        <f t="shared" si="20"/>
        <v>#VALUE!</v>
      </c>
    </row>
    <row r="128" spans="1:38" ht="20.149999999999999" customHeight="1" thickBot="1" x14ac:dyDescent="0.25">
      <c r="A128" s="27"/>
      <c r="B128" s="31"/>
      <c r="C128" s="4"/>
      <c r="D128" s="27"/>
      <c r="E128" s="34" t="str">
        <f t="shared" si="21"/>
        <v xml:space="preserve"> </v>
      </c>
      <c r="F128" s="43"/>
      <c r="G128" s="43"/>
      <c r="H128" s="43"/>
      <c r="I128" s="59"/>
      <c r="J128" s="54"/>
      <c r="K128" s="60"/>
      <c r="L128" s="20"/>
      <c r="M128" s="223"/>
      <c r="N128" s="215"/>
      <c r="O128" s="61"/>
      <c r="P128" s="53">
        <f t="shared" si="45"/>
        <v>0</v>
      </c>
      <c r="Q128" s="54" t="s">
        <v>8</v>
      </c>
      <c r="R128" s="55">
        <f>IF(Y128&gt;=15,W128+1,W128)</f>
        <v>0</v>
      </c>
      <c r="S128" s="54" t="s">
        <v>9</v>
      </c>
      <c r="T128" s="62" t="str">
        <f t="shared" si="18"/>
        <v xml:space="preserve"> </v>
      </c>
      <c r="U128" s="63">
        <f>DATEDIF(I128,K128,"y")</f>
        <v>0</v>
      </c>
      <c r="V128" s="54" t="s">
        <v>8</v>
      </c>
      <c r="W128" s="54">
        <f>DATEDIF(I128,K128,"ym")</f>
        <v>0</v>
      </c>
      <c r="X128" s="54" t="s">
        <v>9</v>
      </c>
      <c r="Y128" s="54">
        <f>DATEDIF(I128,K128,"md")</f>
        <v>0</v>
      </c>
      <c r="Z128" s="64" t="s">
        <v>10</v>
      </c>
      <c r="AA128" s="62"/>
      <c r="AK128" s="1" t="str">
        <f t="shared" si="19"/>
        <v/>
      </c>
      <c r="AL128" s="218" t="e">
        <f t="shared" si="20"/>
        <v>#VALUE!</v>
      </c>
    </row>
    <row r="129" spans="1:38" ht="20.149999999999999" customHeight="1" thickTop="1" x14ac:dyDescent="0.2">
      <c r="A129" s="27"/>
      <c r="B129" s="31"/>
      <c r="C129" s="4"/>
      <c r="D129" s="27"/>
      <c r="E129" s="34" t="str">
        <f t="shared" si="21"/>
        <v xml:space="preserve"> </v>
      </c>
      <c r="F129" s="43"/>
      <c r="G129" s="43"/>
      <c r="H129" s="43"/>
      <c r="I129" s="59"/>
      <c r="J129" s="54"/>
      <c r="K129" s="60"/>
      <c r="L129" s="20"/>
      <c r="M129" s="223"/>
      <c r="N129" s="215"/>
      <c r="O129" s="102" t="s">
        <v>51</v>
      </c>
      <c r="P129" s="103">
        <f>U129</f>
        <v>0</v>
      </c>
      <c r="Q129" s="104" t="s">
        <v>8</v>
      </c>
      <c r="R129" s="105">
        <f>IF(Y129/15&gt;0,W129+ROUND(Y129/30,0),W129)</f>
        <v>0</v>
      </c>
      <c r="S129" s="104" t="s">
        <v>9</v>
      </c>
      <c r="T129" s="106" t="str">
        <f t="shared" si="18"/>
        <v xml:space="preserve"> </v>
      </c>
      <c r="U129" s="103">
        <f>SUMIF(T124:T128,"○",U124:U128)</f>
        <v>0</v>
      </c>
      <c r="V129" s="111" t="s">
        <v>8</v>
      </c>
      <c r="W129" s="112">
        <f>SUMIF(T124:T128,"○",W124:W128)</f>
        <v>0</v>
      </c>
      <c r="X129" s="111" t="s">
        <v>9</v>
      </c>
      <c r="Y129" s="112">
        <f>SUMIF(T124:T128,"○",Y124:Y128)</f>
        <v>0</v>
      </c>
      <c r="Z129" s="113" t="s">
        <v>10</v>
      </c>
      <c r="AA129" s="114"/>
      <c r="AK129" s="1" t="str">
        <f t="shared" si="19"/>
        <v/>
      </c>
      <c r="AL129" s="218" t="e">
        <f t="shared" si="20"/>
        <v>#VALUE!</v>
      </c>
    </row>
    <row r="130" spans="1:38" ht="20.149999999999999" customHeight="1" thickBot="1" x14ac:dyDescent="0.25">
      <c r="A130" s="27"/>
      <c r="B130" s="31"/>
      <c r="C130" s="4"/>
      <c r="D130" s="27"/>
      <c r="E130" s="34" t="str">
        <f t="shared" si="21"/>
        <v xml:space="preserve"> </v>
      </c>
      <c r="F130" s="43"/>
      <c r="G130" s="43"/>
      <c r="H130" s="43"/>
      <c r="I130" s="59"/>
      <c r="J130" s="54"/>
      <c r="K130" s="64"/>
      <c r="L130" s="20"/>
      <c r="M130" s="223"/>
      <c r="N130" s="215"/>
      <c r="O130" s="107" t="s">
        <v>52</v>
      </c>
      <c r="P130" s="53">
        <f>U130</f>
        <v>0</v>
      </c>
      <c r="Q130" s="54" t="s">
        <v>8</v>
      </c>
      <c r="R130" s="55">
        <f>IF(Y130/15&gt;0,W130+ROUND(Y130/30,0),W130)</f>
        <v>0</v>
      </c>
      <c r="S130" s="64" t="s">
        <v>9</v>
      </c>
      <c r="T130" s="62" t="str">
        <f t="shared" si="18"/>
        <v xml:space="preserve"> </v>
      </c>
      <c r="U130" s="115">
        <f>SUMIF(T124:T128,"△",U124:U128)</f>
        <v>0</v>
      </c>
      <c r="V130" s="116" t="s">
        <v>8</v>
      </c>
      <c r="W130" s="117">
        <f>SUMIF(T124:T128,"△",W124:W128)</f>
        <v>0</v>
      </c>
      <c r="X130" s="116" t="s">
        <v>9</v>
      </c>
      <c r="Y130" s="117">
        <f>SUMIF(T124:T128,"△",Y124:Y128)</f>
        <v>0</v>
      </c>
      <c r="Z130" s="118" t="s">
        <v>10</v>
      </c>
      <c r="AA130" s="119"/>
      <c r="AC130" s="1">
        <f>P178*12+R178</f>
        <v>0</v>
      </c>
      <c r="AD130" s="42" t="s">
        <v>69</v>
      </c>
      <c r="AE130" s="42">
        <f>ROUNDDOWN(AC130/3,0)</f>
        <v>0</v>
      </c>
      <c r="AF130" s="1" t="s">
        <v>70</v>
      </c>
      <c r="AG130" s="1">
        <f>ROUNDDOWN(AE130/12,0)</f>
        <v>0</v>
      </c>
      <c r="AH130" s="1" t="s">
        <v>54</v>
      </c>
      <c r="AI130" s="1">
        <f>ROUNDDOWN(AE130-AG130*12,0)</f>
        <v>0</v>
      </c>
      <c r="AJ130" s="1" t="s">
        <v>68</v>
      </c>
      <c r="AK130" s="1" t="str">
        <f t="shared" si="19"/>
        <v/>
      </c>
      <c r="AL130" s="218" t="e">
        <f t="shared" si="20"/>
        <v>#VALUE!</v>
      </c>
    </row>
    <row r="131" spans="1:38" ht="20.149999999999999" customHeight="1" thickTop="1" thickBot="1" x14ac:dyDescent="0.25">
      <c r="A131" s="12"/>
      <c r="B131" s="29"/>
      <c r="C131" s="5"/>
      <c r="D131" s="12"/>
      <c r="E131" s="35" t="str">
        <f t="shared" ref="E131" si="46">IF(D131=""," ",DATEDIF(D131,$O$1,"y"))</f>
        <v xml:space="preserve"> </v>
      </c>
      <c r="F131" s="44"/>
      <c r="G131" s="44"/>
      <c r="H131" s="44"/>
      <c r="I131" s="23"/>
      <c r="J131" s="24"/>
      <c r="K131" s="25"/>
      <c r="L131" s="60"/>
      <c r="M131" s="224"/>
      <c r="N131" s="185"/>
      <c r="O131" s="108" t="s">
        <v>201</v>
      </c>
      <c r="P131" s="56">
        <f>P129+AG130</f>
        <v>0</v>
      </c>
      <c r="Q131" s="57" t="s">
        <v>8</v>
      </c>
      <c r="R131" s="58">
        <f>R129+AI130</f>
        <v>0</v>
      </c>
      <c r="S131" s="57" t="s">
        <v>9</v>
      </c>
      <c r="T131" s="78" t="str">
        <f t="shared" si="18"/>
        <v xml:space="preserve"> </v>
      </c>
      <c r="U131" s="120">
        <f>IF(R131/12&gt;1,P131+ROUNDDOWN(R131/12,0),P131)</f>
        <v>0</v>
      </c>
      <c r="V131" s="121" t="s">
        <v>8</v>
      </c>
      <c r="W131" s="121">
        <f>IF(R131/12&gt;1,R131-ROUNDDOWN(R131/12,0)*12,R131)</f>
        <v>0</v>
      </c>
      <c r="X131" s="121" t="s">
        <v>9</v>
      </c>
      <c r="Y131" s="121"/>
      <c r="Z131" s="122"/>
      <c r="AA131" s="123" t="str">
        <f>VLOOKUP(U131*12+W131,月⇒ランク!A:B,2,TRUE)</f>
        <v>Ｋ</v>
      </c>
      <c r="AB131" s="1">
        <f>U131*12+W131</f>
        <v>0</v>
      </c>
      <c r="AK131" s="1" t="str">
        <f t="shared" ref="AK131" si="47">IF(N131="（老）特別養護老人ホーム（H12.4.1以前）",36616,"")</f>
        <v/>
      </c>
      <c r="AL131" s="218" t="e">
        <f t="shared" ref="AL131" si="48">K131-AK131</f>
        <v>#VALUE!</v>
      </c>
    </row>
    <row r="132" spans="1:38" ht="20.149999999999999" customHeight="1" thickTop="1" x14ac:dyDescent="0.2">
      <c r="A132" s="11">
        <v>17</v>
      </c>
      <c r="B132" s="28"/>
      <c r="C132" s="3"/>
      <c r="D132" s="32"/>
      <c r="E132" s="33" t="str">
        <f t="shared" si="21"/>
        <v xml:space="preserve"> </v>
      </c>
      <c r="F132" s="41"/>
      <c r="G132" s="41"/>
      <c r="H132" s="41"/>
      <c r="I132" s="13"/>
      <c r="J132" s="14"/>
      <c r="K132" s="15"/>
      <c r="L132" s="160"/>
      <c r="M132" s="222"/>
      <c r="N132" s="214"/>
      <c r="O132" s="65"/>
      <c r="P132" s="37">
        <f t="shared" ref="P132:P136" si="49">U132</f>
        <v>124</v>
      </c>
      <c r="Q132" s="14" t="s">
        <v>8</v>
      </c>
      <c r="R132" s="39">
        <f t="shared" ref="R132:R136" si="50">IF(Y132&gt;=15,W132+1,W132)</f>
        <v>3</v>
      </c>
      <c r="S132" s="14" t="s">
        <v>9</v>
      </c>
      <c r="T132" s="17" t="str">
        <f t="shared" si="18"/>
        <v xml:space="preserve"> </v>
      </c>
      <c r="U132" s="16">
        <f>DATEDIF(I132,$O$1,"y")</f>
        <v>124</v>
      </c>
      <c r="V132" s="14" t="s">
        <v>8</v>
      </c>
      <c r="W132" s="14">
        <f>DATEDIF(I132,$O$1,"ym")</f>
        <v>3</v>
      </c>
      <c r="X132" s="14" t="s">
        <v>9</v>
      </c>
      <c r="Y132" s="14">
        <f>DATEDIF(I132,$O$1,"md")</f>
        <v>1</v>
      </c>
      <c r="Z132" s="15" t="s">
        <v>10</v>
      </c>
      <c r="AA132" s="17"/>
      <c r="AK132" s="1" t="str">
        <f t="shared" si="19"/>
        <v/>
      </c>
      <c r="AL132" s="218" t="e">
        <f t="shared" si="20"/>
        <v>#VALUE!</v>
      </c>
    </row>
    <row r="133" spans="1:38" s="80" customFormat="1" ht="20.149999999999999" customHeight="1" x14ac:dyDescent="0.2">
      <c r="A133" s="27"/>
      <c r="B133" s="31"/>
      <c r="C133" s="4"/>
      <c r="D133" s="27"/>
      <c r="E133" s="34" t="str">
        <f t="shared" si="21"/>
        <v xml:space="preserve"> </v>
      </c>
      <c r="F133" s="43"/>
      <c r="G133" s="43"/>
      <c r="H133" s="43"/>
      <c r="I133" s="18"/>
      <c r="J133" s="19"/>
      <c r="K133" s="26"/>
      <c r="L133" s="26"/>
      <c r="M133" s="223"/>
      <c r="N133" s="215"/>
      <c r="O133" s="45"/>
      <c r="P133" s="38">
        <f t="shared" si="49"/>
        <v>0</v>
      </c>
      <c r="Q133" s="19" t="s">
        <v>8</v>
      </c>
      <c r="R133" s="40">
        <f t="shared" si="50"/>
        <v>0</v>
      </c>
      <c r="S133" s="19" t="s">
        <v>9</v>
      </c>
      <c r="T133" s="22" t="str">
        <f t="shared" ref="T133:T196" si="51">IF(OR(L:L="現施設",L:L="同一法人"),"○",IF(L:L="他法人","△"," "))</f>
        <v xml:space="preserve"> </v>
      </c>
      <c r="U133" s="21">
        <f>DATEDIF(I133,K133,"y")</f>
        <v>0</v>
      </c>
      <c r="V133" s="19" t="s">
        <v>8</v>
      </c>
      <c r="W133" s="19">
        <f>DATEDIF(I133,K133,"ym")</f>
        <v>0</v>
      </c>
      <c r="X133" s="19" t="s">
        <v>9</v>
      </c>
      <c r="Y133" s="19">
        <f>DATEDIF(I133,K133,"md")</f>
        <v>0</v>
      </c>
      <c r="Z133" s="20" t="s">
        <v>10</v>
      </c>
      <c r="AA133" s="22"/>
      <c r="AD133" s="69"/>
      <c r="AE133" s="69"/>
      <c r="AK133" s="1" t="str">
        <f t="shared" si="19"/>
        <v/>
      </c>
      <c r="AL133" s="218" t="e">
        <f t="shared" si="20"/>
        <v>#VALUE!</v>
      </c>
    </row>
    <row r="134" spans="1:38" ht="20.149999999999999" customHeight="1" x14ac:dyDescent="0.2">
      <c r="A134" s="27"/>
      <c r="B134" s="31"/>
      <c r="C134" s="4"/>
      <c r="D134" s="27"/>
      <c r="E134" s="34" t="str">
        <f t="shared" si="21"/>
        <v xml:space="preserve"> </v>
      </c>
      <c r="F134" s="43"/>
      <c r="G134" s="43"/>
      <c r="H134" s="43"/>
      <c r="I134" s="18"/>
      <c r="J134" s="19"/>
      <c r="K134" s="26"/>
      <c r="L134" s="26"/>
      <c r="M134" s="223"/>
      <c r="N134" s="215"/>
      <c r="O134" s="45"/>
      <c r="P134" s="38">
        <f t="shared" si="49"/>
        <v>0</v>
      </c>
      <c r="Q134" s="19" t="s">
        <v>8</v>
      </c>
      <c r="R134" s="40">
        <f t="shared" si="50"/>
        <v>0</v>
      </c>
      <c r="S134" s="19" t="s">
        <v>9</v>
      </c>
      <c r="T134" s="22" t="str">
        <f t="shared" si="51"/>
        <v xml:space="preserve"> </v>
      </c>
      <c r="U134" s="21">
        <f>DATEDIF(I134,K134,"y")</f>
        <v>0</v>
      </c>
      <c r="V134" s="19" t="s">
        <v>8</v>
      </c>
      <c r="W134" s="19">
        <f>DATEDIF(I134,K134,"ym")</f>
        <v>0</v>
      </c>
      <c r="X134" s="19" t="s">
        <v>9</v>
      </c>
      <c r="Y134" s="19">
        <f>DATEDIF(I134,K134,"md")</f>
        <v>0</v>
      </c>
      <c r="Z134" s="20" t="s">
        <v>10</v>
      </c>
      <c r="AA134" s="22"/>
      <c r="AK134" s="1" t="str">
        <f t="shared" ref="AK134:AK196" si="52">IF(N134="（老）特別養護老人ホーム（H12.4.1以前）",36616,"")</f>
        <v/>
      </c>
      <c r="AL134" s="218" t="e">
        <f t="shared" ref="AL134:AL197" si="53">K134-AK134</f>
        <v>#VALUE!</v>
      </c>
    </row>
    <row r="135" spans="1:38" ht="20.149999999999999" customHeight="1" x14ac:dyDescent="0.2">
      <c r="A135" s="27"/>
      <c r="B135" s="31"/>
      <c r="C135" s="4"/>
      <c r="D135" s="27"/>
      <c r="E135" s="34" t="str">
        <f t="shared" si="21"/>
        <v xml:space="preserve"> </v>
      </c>
      <c r="F135" s="43"/>
      <c r="G135" s="43"/>
      <c r="H135" s="43"/>
      <c r="I135" s="59"/>
      <c r="J135" s="19"/>
      <c r="K135" s="60"/>
      <c r="L135" s="20"/>
      <c r="M135" s="223"/>
      <c r="N135" s="215"/>
      <c r="O135" s="61"/>
      <c r="P135" s="53">
        <f t="shared" si="49"/>
        <v>0</v>
      </c>
      <c r="Q135" s="54" t="s">
        <v>8</v>
      </c>
      <c r="R135" s="55">
        <f t="shared" si="50"/>
        <v>0</v>
      </c>
      <c r="S135" s="54" t="s">
        <v>9</v>
      </c>
      <c r="T135" s="62" t="str">
        <f t="shared" si="51"/>
        <v xml:space="preserve"> </v>
      </c>
      <c r="U135" s="63">
        <f>DATEDIF(I135,K135,"y")</f>
        <v>0</v>
      </c>
      <c r="V135" s="54" t="s">
        <v>8</v>
      </c>
      <c r="W135" s="54">
        <f>DATEDIF(I135,K135,"ym")</f>
        <v>0</v>
      </c>
      <c r="X135" s="54" t="s">
        <v>9</v>
      </c>
      <c r="Y135" s="54">
        <f>DATEDIF(I135,K135,"md")</f>
        <v>0</v>
      </c>
      <c r="Z135" s="64" t="s">
        <v>10</v>
      </c>
      <c r="AA135" s="62"/>
      <c r="AK135" s="1" t="str">
        <f t="shared" si="52"/>
        <v/>
      </c>
      <c r="AL135" s="218" t="e">
        <f t="shared" si="53"/>
        <v>#VALUE!</v>
      </c>
    </row>
    <row r="136" spans="1:38" ht="20.149999999999999" customHeight="1" thickBot="1" x14ac:dyDescent="0.25">
      <c r="A136" s="27"/>
      <c r="B136" s="31"/>
      <c r="C136" s="4"/>
      <c r="D136" s="27"/>
      <c r="E136" s="34" t="str">
        <f t="shared" si="21"/>
        <v xml:space="preserve"> </v>
      </c>
      <c r="F136" s="43"/>
      <c r="G136" s="43"/>
      <c r="H136" s="43"/>
      <c r="I136" s="59"/>
      <c r="J136" s="19"/>
      <c r="K136" s="60"/>
      <c r="L136" s="20"/>
      <c r="M136" s="223"/>
      <c r="N136" s="215"/>
      <c r="O136" s="61"/>
      <c r="P136" s="53">
        <f t="shared" si="49"/>
        <v>0</v>
      </c>
      <c r="Q136" s="54" t="s">
        <v>8</v>
      </c>
      <c r="R136" s="55">
        <f t="shared" si="50"/>
        <v>0</v>
      </c>
      <c r="S136" s="54" t="s">
        <v>9</v>
      </c>
      <c r="T136" s="62" t="str">
        <f t="shared" si="51"/>
        <v xml:space="preserve"> </v>
      </c>
      <c r="U136" s="63">
        <f>DATEDIF(I136,K136,"y")</f>
        <v>0</v>
      </c>
      <c r="V136" s="54" t="s">
        <v>8</v>
      </c>
      <c r="W136" s="54">
        <f>DATEDIF(I136,K136,"ym")</f>
        <v>0</v>
      </c>
      <c r="X136" s="54" t="s">
        <v>9</v>
      </c>
      <c r="Y136" s="54">
        <f>DATEDIF(I136,K136,"md")</f>
        <v>0</v>
      </c>
      <c r="Z136" s="64" t="s">
        <v>10</v>
      </c>
      <c r="AA136" s="62"/>
      <c r="AK136" s="1" t="str">
        <f t="shared" si="52"/>
        <v/>
      </c>
      <c r="AL136" s="218" t="e">
        <f t="shared" si="53"/>
        <v>#VALUE!</v>
      </c>
    </row>
    <row r="137" spans="1:38" ht="20.149999999999999" customHeight="1" thickTop="1" x14ac:dyDescent="0.2">
      <c r="A137" s="27"/>
      <c r="B137" s="31"/>
      <c r="C137" s="4"/>
      <c r="D137" s="27"/>
      <c r="E137" s="34" t="str">
        <f t="shared" si="21"/>
        <v xml:space="preserve"> </v>
      </c>
      <c r="F137" s="43"/>
      <c r="G137" s="43"/>
      <c r="H137" s="43"/>
      <c r="I137" s="59"/>
      <c r="J137" s="54"/>
      <c r="K137" s="60"/>
      <c r="L137" s="20"/>
      <c r="M137" s="223"/>
      <c r="N137" s="215"/>
      <c r="O137" s="102" t="s">
        <v>51</v>
      </c>
      <c r="P137" s="103">
        <f>U137</f>
        <v>0</v>
      </c>
      <c r="Q137" s="104" t="s">
        <v>8</v>
      </c>
      <c r="R137" s="105">
        <f>IF(Y137/15&gt;0,W137+ROUND(Y137/30,0),W137)</f>
        <v>0</v>
      </c>
      <c r="S137" s="104" t="s">
        <v>9</v>
      </c>
      <c r="T137" s="106" t="str">
        <f t="shared" si="51"/>
        <v xml:space="preserve"> </v>
      </c>
      <c r="U137" s="103">
        <f>SUMIF(T132:T136,"○",U132:U136)</f>
        <v>0</v>
      </c>
      <c r="V137" s="111" t="s">
        <v>8</v>
      </c>
      <c r="W137" s="112">
        <f>SUMIF(T132:T136,"○",W132:W136)</f>
        <v>0</v>
      </c>
      <c r="X137" s="111" t="s">
        <v>9</v>
      </c>
      <c r="Y137" s="112">
        <f>SUMIF(T132:T136,"○",Y132:Y136)</f>
        <v>0</v>
      </c>
      <c r="Z137" s="113" t="s">
        <v>10</v>
      </c>
      <c r="AA137" s="114"/>
      <c r="AK137" s="1" t="str">
        <f t="shared" si="52"/>
        <v/>
      </c>
      <c r="AL137" s="218" t="e">
        <f t="shared" si="53"/>
        <v>#VALUE!</v>
      </c>
    </row>
    <row r="138" spans="1:38" ht="20.149999999999999" customHeight="1" thickBot="1" x14ac:dyDescent="0.25">
      <c r="A138" s="27"/>
      <c r="B138" s="31"/>
      <c r="C138" s="4"/>
      <c r="D138" s="27"/>
      <c r="E138" s="34" t="str">
        <f t="shared" ref="E138" si="54">IF(D138=""," ",DATEDIF(D138,$O$1,"y"))</f>
        <v xml:space="preserve"> </v>
      </c>
      <c r="F138" s="43"/>
      <c r="G138" s="43"/>
      <c r="H138" s="43"/>
      <c r="I138" s="59"/>
      <c r="J138" s="54"/>
      <c r="K138" s="64"/>
      <c r="L138" s="20"/>
      <c r="M138" s="223"/>
      <c r="N138" s="215"/>
      <c r="O138" s="107" t="s">
        <v>202</v>
      </c>
      <c r="P138" s="53">
        <f>U138</f>
        <v>0</v>
      </c>
      <c r="Q138" s="54" t="s">
        <v>8</v>
      </c>
      <c r="R138" s="55">
        <f>IF(Y138/15&gt;0,W138+ROUND(Y138/30,0),W138)</f>
        <v>0</v>
      </c>
      <c r="S138" s="64" t="s">
        <v>9</v>
      </c>
      <c r="T138" s="62" t="str">
        <f t="shared" si="51"/>
        <v xml:space="preserve"> </v>
      </c>
      <c r="U138" s="115">
        <f>SUMIF(T132:T136,"△",U132:U136)</f>
        <v>0</v>
      </c>
      <c r="V138" s="116" t="s">
        <v>8</v>
      </c>
      <c r="W138" s="117">
        <f>SUMIF(T132:T136,"△",W132:W136)</f>
        <v>0</v>
      </c>
      <c r="X138" s="116" t="s">
        <v>9</v>
      </c>
      <c r="Y138" s="117">
        <f>SUMIF(T132:T136,"△",Y132:Y136)</f>
        <v>0</v>
      </c>
      <c r="Z138" s="118" t="s">
        <v>10</v>
      </c>
      <c r="AA138" s="119"/>
      <c r="AC138" s="1">
        <f>P170*12+R170</f>
        <v>0</v>
      </c>
      <c r="AD138" s="42" t="s">
        <v>203</v>
      </c>
      <c r="AE138" s="42">
        <f>ROUNDDOWN(AC138/3,0)</f>
        <v>0</v>
      </c>
      <c r="AF138" s="1" t="s">
        <v>204</v>
      </c>
      <c r="AG138" s="1">
        <f>ROUNDDOWN(AE138/12,0)</f>
        <v>0</v>
      </c>
      <c r="AH138" s="1" t="s">
        <v>8</v>
      </c>
      <c r="AI138" s="1">
        <f>ROUNDDOWN(AE138-AG138*12,0)</f>
        <v>0</v>
      </c>
      <c r="AJ138" s="1" t="s">
        <v>9</v>
      </c>
      <c r="AK138" s="1" t="str">
        <f t="shared" si="52"/>
        <v/>
      </c>
      <c r="AL138" s="218" t="e">
        <f t="shared" si="53"/>
        <v>#VALUE!</v>
      </c>
    </row>
    <row r="139" spans="1:38" ht="20.149999999999999" customHeight="1" thickTop="1" thickBot="1" x14ac:dyDescent="0.25">
      <c r="A139" s="12"/>
      <c r="B139" s="29"/>
      <c r="C139" s="5"/>
      <c r="D139" s="12"/>
      <c r="E139" s="35" t="str">
        <f t="shared" ref="E139" si="55">IF(D139=""," ",DATEDIF(D139,$O$1,"y"))</f>
        <v xml:space="preserve"> </v>
      </c>
      <c r="F139" s="44"/>
      <c r="G139" s="44"/>
      <c r="H139" s="44"/>
      <c r="I139" s="23"/>
      <c r="J139" s="24"/>
      <c r="K139" s="25"/>
      <c r="L139" s="60"/>
      <c r="M139" s="224"/>
      <c r="N139" s="185"/>
      <c r="O139" s="108" t="s">
        <v>201</v>
      </c>
      <c r="P139" s="56">
        <f>P137+AG138</f>
        <v>0</v>
      </c>
      <c r="Q139" s="57" t="s">
        <v>8</v>
      </c>
      <c r="R139" s="58">
        <f>R137+AI138</f>
        <v>0</v>
      </c>
      <c r="S139" s="57" t="s">
        <v>9</v>
      </c>
      <c r="T139" s="78" t="str">
        <f t="shared" si="51"/>
        <v xml:space="preserve"> </v>
      </c>
      <c r="U139" s="120">
        <f>IF(R139/12&gt;1,P139+ROUNDDOWN(R139/12,0),P139)</f>
        <v>0</v>
      </c>
      <c r="V139" s="121" t="s">
        <v>8</v>
      </c>
      <c r="W139" s="121">
        <f>IF(R139/12&gt;1,R139-ROUNDDOWN(R139/12,0)*12,R139)</f>
        <v>0</v>
      </c>
      <c r="X139" s="121" t="s">
        <v>9</v>
      </c>
      <c r="Y139" s="121"/>
      <c r="Z139" s="122"/>
      <c r="AA139" s="123" t="str">
        <f>VLOOKUP(U139*12+W139,月⇒ランク!A:B,2,TRUE)</f>
        <v>Ｋ</v>
      </c>
      <c r="AB139" s="1">
        <f>U139*12+W139</f>
        <v>0</v>
      </c>
      <c r="AK139" s="1" t="str">
        <f t="shared" si="52"/>
        <v/>
      </c>
      <c r="AL139" s="218" t="e">
        <f t="shared" si="53"/>
        <v>#VALUE!</v>
      </c>
    </row>
    <row r="140" spans="1:38" ht="20.149999999999999" customHeight="1" thickTop="1" x14ac:dyDescent="0.2">
      <c r="A140" s="11">
        <v>18</v>
      </c>
      <c r="B140" s="28"/>
      <c r="C140" s="3"/>
      <c r="D140" s="32"/>
      <c r="E140" s="33" t="str">
        <f t="shared" ref="E140:E211" si="56">IF(D140=""," ",DATEDIF(D140,$O$1,"y"))</f>
        <v xml:space="preserve"> </v>
      </c>
      <c r="F140" s="41"/>
      <c r="G140" s="41"/>
      <c r="H140" s="41"/>
      <c r="I140" s="13"/>
      <c r="J140" s="14"/>
      <c r="K140" s="15"/>
      <c r="L140" s="160"/>
      <c r="M140" s="222"/>
      <c r="N140" s="214"/>
      <c r="O140" s="65"/>
      <c r="P140" s="37">
        <f t="shared" si="14"/>
        <v>124</v>
      </c>
      <c r="Q140" s="14" t="s">
        <v>8</v>
      </c>
      <c r="R140" s="39">
        <f t="shared" si="15"/>
        <v>3</v>
      </c>
      <c r="S140" s="14" t="s">
        <v>9</v>
      </c>
      <c r="T140" s="17" t="str">
        <f t="shared" si="51"/>
        <v xml:space="preserve"> </v>
      </c>
      <c r="U140" s="16">
        <f>DATEDIF(I140,$O$1,"y")</f>
        <v>124</v>
      </c>
      <c r="V140" s="14" t="s">
        <v>8</v>
      </c>
      <c r="W140" s="14">
        <f>DATEDIF(I140,$O$1,"ym")</f>
        <v>3</v>
      </c>
      <c r="X140" s="14" t="s">
        <v>9</v>
      </c>
      <c r="Y140" s="14">
        <f>DATEDIF(I140,$O$1,"md")</f>
        <v>1</v>
      </c>
      <c r="Z140" s="15" t="s">
        <v>10</v>
      </c>
      <c r="AA140" s="17"/>
      <c r="AK140" s="1" t="str">
        <f t="shared" si="52"/>
        <v/>
      </c>
      <c r="AL140" s="218" t="e">
        <f t="shared" si="53"/>
        <v>#VALUE!</v>
      </c>
    </row>
    <row r="141" spans="1:38" ht="20.149999999999999" customHeight="1" x14ac:dyDescent="0.2">
      <c r="A141" s="27"/>
      <c r="B141" s="31"/>
      <c r="C141" s="4"/>
      <c r="D141" s="27"/>
      <c r="E141" s="34" t="str">
        <f t="shared" si="56"/>
        <v xml:space="preserve"> </v>
      </c>
      <c r="F141" s="43"/>
      <c r="G141" s="43"/>
      <c r="H141" s="43"/>
      <c r="I141" s="18"/>
      <c r="J141" s="19"/>
      <c r="K141" s="20"/>
      <c r="L141" s="20"/>
      <c r="M141" s="223"/>
      <c r="N141" s="215"/>
      <c r="O141" s="45"/>
      <c r="P141" s="38">
        <f t="shared" si="14"/>
        <v>0</v>
      </c>
      <c r="Q141" s="19" t="s">
        <v>8</v>
      </c>
      <c r="R141" s="40">
        <f t="shared" si="15"/>
        <v>0</v>
      </c>
      <c r="S141" s="19" t="s">
        <v>9</v>
      </c>
      <c r="T141" s="22" t="str">
        <f t="shared" si="51"/>
        <v xml:space="preserve"> </v>
      </c>
      <c r="U141" s="21">
        <f>DATEDIF(I141,K141,"y")</f>
        <v>0</v>
      </c>
      <c r="V141" s="19" t="s">
        <v>8</v>
      </c>
      <c r="W141" s="19">
        <f>DATEDIF(I141,K141,"ym")</f>
        <v>0</v>
      </c>
      <c r="X141" s="19" t="s">
        <v>9</v>
      </c>
      <c r="Y141" s="19">
        <f>DATEDIF(I141,K141,"md")</f>
        <v>0</v>
      </c>
      <c r="Z141" s="20" t="s">
        <v>10</v>
      </c>
      <c r="AA141" s="22"/>
      <c r="AK141" s="1" t="str">
        <f t="shared" si="52"/>
        <v/>
      </c>
      <c r="AL141" s="218" t="e">
        <f t="shared" si="53"/>
        <v>#VALUE!</v>
      </c>
    </row>
    <row r="142" spans="1:38" ht="20.149999999999999" customHeight="1" x14ac:dyDescent="0.2">
      <c r="A142" s="27"/>
      <c r="B142" s="31"/>
      <c r="C142" s="4"/>
      <c r="D142" s="27"/>
      <c r="E142" s="34" t="str">
        <f t="shared" si="56"/>
        <v xml:space="preserve"> </v>
      </c>
      <c r="F142" s="43"/>
      <c r="G142" s="43"/>
      <c r="H142" s="43"/>
      <c r="I142" s="18"/>
      <c r="J142" s="19"/>
      <c r="K142" s="20"/>
      <c r="L142" s="20"/>
      <c r="M142" s="223"/>
      <c r="N142" s="215"/>
      <c r="O142" s="45"/>
      <c r="P142" s="38">
        <f t="shared" si="14"/>
        <v>0</v>
      </c>
      <c r="Q142" s="19" t="s">
        <v>8</v>
      </c>
      <c r="R142" s="40">
        <f t="shared" si="15"/>
        <v>0</v>
      </c>
      <c r="S142" s="19" t="s">
        <v>9</v>
      </c>
      <c r="T142" s="22" t="str">
        <f t="shared" si="51"/>
        <v xml:space="preserve"> </v>
      </c>
      <c r="U142" s="21">
        <f>DATEDIF(I142,K142,"y")</f>
        <v>0</v>
      </c>
      <c r="V142" s="19" t="s">
        <v>8</v>
      </c>
      <c r="W142" s="19">
        <f>DATEDIF(I142,K142,"ym")</f>
        <v>0</v>
      </c>
      <c r="X142" s="19" t="s">
        <v>9</v>
      </c>
      <c r="Y142" s="19">
        <f>DATEDIF(I142,K142,"md")</f>
        <v>0</v>
      </c>
      <c r="Z142" s="20" t="s">
        <v>10</v>
      </c>
      <c r="AA142" s="22"/>
      <c r="AK142" s="1" t="str">
        <f t="shared" si="52"/>
        <v/>
      </c>
      <c r="AL142" s="218" t="e">
        <f t="shared" si="53"/>
        <v>#VALUE!</v>
      </c>
    </row>
    <row r="143" spans="1:38" ht="20.149999999999999" customHeight="1" x14ac:dyDescent="0.2">
      <c r="A143" s="27"/>
      <c r="B143" s="31"/>
      <c r="C143" s="4"/>
      <c r="D143" s="27"/>
      <c r="E143" s="34" t="str">
        <f t="shared" si="56"/>
        <v xml:space="preserve"> </v>
      </c>
      <c r="F143" s="43"/>
      <c r="G143" s="43"/>
      <c r="H143" s="43"/>
      <c r="I143" s="59"/>
      <c r="J143" s="54"/>
      <c r="K143" s="60"/>
      <c r="L143" s="20"/>
      <c r="M143" s="223"/>
      <c r="N143" s="215"/>
      <c r="O143" s="61"/>
      <c r="P143" s="53">
        <f t="shared" si="14"/>
        <v>0</v>
      </c>
      <c r="Q143" s="54" t="s">
        <v>8</v>
      </c>
      <c r="R143" s="55">
        <f t="shared" si="15"/>
        <v>0</v>
      </c>
      <c r="S143" s="54" t="s">
        <v>9</v>
      </c>
      <c r="T143" s="62" t="str">
        <f t="shared" si="51"/>
        <v xml:space="preserve"> </v>
      </c>
      <c r="U143" s="63">
        <f>DATEDIF(I143,K143,"y")</f>
        <v>0</v>
      </c>
      <c r="V143" s="54" t="s">
        <v>8</v>
      </c>
      <c r="W143" s="54">
        <f>DATEDIF(I143,K143,"ym")</f>
        <v>0</v>
      </c>
      <c r="X143" s="54" t="s">
        <v>9</v>
      </c>
      <c r="Y143" s="54">
        <f>DATEDIF(I143,K143,"md")</f>
        <v>0</v>
      </c>
      <c r="Z143" s="64" t="s">
        <v>10</v>
      </c>
      <c r="AA143" s="62"/>
      <c r="AK143" s="1" t="str">
        <f t="shared" si="52"/>
        <v/>
      </c>
      <c r="AL143" s="218" t="e">
        <f t="shared" si="53"/>
        <v>#VALUE!</v>
      </c>
    </row>
    <row r="144" spans="1:38" ht="20.149999999999999" customHeight="1" thickBot="1" x14ac:dyDescent="0.25">
      <c r="A144" s="27"/>
      <c r="B144" s="31"/>
      <c r="C144" s="4"/>
      <c r="D144" s="27"/>
      <c r="E144" s="34" t="str">
        <f t="shared" si="56"/>
        <v xml:space="preserve"> </v>
      </c>
      <c r="F144" s="43"/>
      <c r="G144" s="43"/>
      <c r="H144" s="43"/>
      <c r="I144" s="59"/>
      <c r="J144" s="54"/>
      <c r="K144" s="60"/>
      <c r="L144" s="20"/>
      <c r="M144" s="223"/>
      <c r="N144" s="215"/>
      <c r="O144" s="61"/>
      <c r="P144" s="53">
        <f t="shared" si="14"/>
        <v>0</v>
      </c>
      <c r="Q144" s="54" t="s">
        <v>8</v>
      </c>
      <c r="R144" s="55">
        <f t="shared" si="15"/>
        <v>0</v>
      </c>
      <c r="S144" s="54" t="s">
        <v>9</v>
      </c>
      <c r="T144" s="62" t="str">
        <f t="shared" si="51"/>
        <v xml:space="preserve"> </v>
      </c>
      <c r="U144" s="63">
        <f>DATEDIF(I144,K144,"y")</f>
        <v>0</v>
      </c>
      <c r="V144" s="54" t="s">
        <v>8</v>
      </c>
      <c r="W144" s="54">
        <f>DATEDIF(I144,K144,"ym")</f>
        <v>0</v>
      </c>
      <c r="X144" s="54" t="s">
        <v>9</v>
      </c>
      <c r="Y144" s="54">
        <f>DATEDIF(I144,K144,"md")</f>
        <v>0</v>
      </c>
      <c r="Z144" s="64" t="s">
        <v>10</v>
      </c>
      <c r="AA144" s="62"/>
      <c r="AK144" s="1" t="str">
        <f t="shared" si="52"/>
        <v/>
      </c>
      <c r="AL144" s="218" t="e">
        <f t="shared" si="53"/>
        <v>#VALUE!</v>
      </c>
    </row>
    <row r="145" spans="1:38" ht="20.149999999999999" customHeight="1" thickTop="1" x14ac:dyDescent="0.2">
      <c r="A145" s="27"/>
      <c r="B145" s="31"/>
      <c r="C145" s="4"/>
      <c r="D145" s="27"/>
      <c r="E145" s="34" t="str">
        <f t="shared" si="56"/>
        <v xml:space="preserve"> </v>
      </c>
      <c r="F145" s="43"/>
      <c r="G145" s="43"/>
      <c r="H145" s="43"/>
      <c r="I145" s="59"/>
      <c r="J145" s="54"/>
      <c r="K145" s="60"/>
      <c r="L145" s="20"/>
      <c r="M145" s="223"/>
      <c r="N145" s="215"/>
      <c r="O145" s="102" t="s">
        <v>51</v>
      </c>
      <c r="P145" s="103">
        <f>U145</f>
        <v>0</v>
      </c>
      <c r="Q145" s="104" t="s">
        <v>8</v>
      </c>
      <c r="R145" s="105">
        <f>IF(Y145/15&gt;0,W145+ROUND(Y145/30,0),W145)</f>
        <v>0</v>
      </c>
      <c r="S145" s="104" t="s">
        <v>9</v>
      </c>
      <c r="T145" s="106" t="str">
        <f t="shared" si="51"/>
        <v xml:space="preserve"> </v>
      </c>
      <c r="U145" s="103">
        <f>SUMIF(T140:T144,"○",U140:U144)</f>
        <v>0</v>
      </c>
      <c r="V145" s="111" t="s">
        <v>8</v>
      </c>
      <c r="W145" s="112">
        <f>SUMIF(T140:T144,"○",W140:W144)</f>
        <v>0</v>
      </c>
      <c r="X145" s="111" t="s">
        <v>9</v>
      </c>
      <c r="Y145" s="112">
        <f>SUMIF(T140:T144,"○",Y140:Y144)</f>
        <v>0</v>
      </c>
      <c r="Z145" s="113" t="s">
        <v>10</v>
      </c>
      <c r="AA145" s="114"/>
      <c r="AK145" s="1" t="str">
        <f t="shared" si="52"/>
        <v/>
      </c>
      <c r="AL145" s="218" t="e">
        <f t="shared" si="53"/>
        <v>#VALUE!</v>
      </c>
    </row>
    <row r="146" spans="1:38" ht="20.149999999999999" customHeight="1" thickBot="1" x14ac:dyDescent="0.25">
      <c r="A146" s="27"/>
      <c r="B146" s="31"/>
      <c r="C146" s="4"/>
      <c r="D146" s="27"/>
      <c r="E146" s="34" t="str">
        <f t="shared" si="56"/>
        <v xml:space="preserve"> </v>
      </c>
      <c r="F146" s="43"/>
      <c r="G146" s="43"/>
      <c r="H146" s="43"/>
      <c r="I146" s="59"/>
      <c r="J146" s="54"/>
      <c r="K146" s="64"/>
      <c r="L146" s="20"/>
      <c r="M146" s="223"/>
      <c r="N146" s="215"/>
      <c r="O146" s="107" t="s">
        <v>52</v>
      </c>
      <c r="P146" s="53">
        <f>U146</f>
        <v>0</v>
      </c>
      <c r="Q146" s="54" t="s">
        <v>8</v>
      </c>
      <c r="R146" s="55">
        <f>IF(Y146/15&gt;0,W146+ROUND(Y146/30,0),W146)</f>
        <v>0</v>
      </c>
      <c r="S146" s="64" t="s">
        <v>9</v>
      </c>
      <c r="T146" s="62" t="str">
        <f t="shared" si="51"/>
        <v xml:space="preserve"> </v>
      </c>
      <c r="U146" s="115">
        <f>SUMIF(T140:T144,"△",U140:U144)</f>
        <v>0</v>
      </c>
      <c r="V146" s="116" t="s">
        <v>8</v>
      </c>
      <c r="W146" s="117">
        <f>SUMIF(T140:T144,"△",W140:W144)</f>
        <v>0</v>
      </c>
      <c r="X146" s="116" t="s">
        <v>9</v>
      </c>
      <c r="Y146" s="117">
        <f>SUMIF(T140:T144,"△",Y140:Y144)</f>
        <v>0</v>
      </c>
      <c r="Z146" s="118" t="s">
        <v>10</v>
      </c>
      <c r="AA146" s="119"/>
      <c r="AC146" s="1">
        <f>P154*12+R154</f>
        <v>0</v>
      </c>
      <c r="AD146" s="42" t="s">
        <v>69</v>
      </c>
      <c r="AE146" s="42">
        <f>ROUNDDOWN(AC146/3,0)</f>
        <v>0</v>
      </c>
      <c r="AF146" s="1" t="s">
        <v>70</v>
      </c>
      <c r="AG146" s="1">
        <f>ROUNDDOWN(AE146/12,0)</f>
        <v>0</v>
      </c>
      <c r="AH146" s="1" t="s">
        <v>54</v>
      </c>
      <c r="AI146" s="1">
        <f>ROUNDDOWN(AE146-AG146*12,0)</f>
        <v>0</v>
      </c>
      <c r="AJ146" s="1" t="s">
        <v>68</v>
      </c>
      <c r="AK146" s="1" t="str">
        <f t="shared" si="52"/>
        <v/>
      </c>
      <c r="AL146" s="218" t="e">
        <f t="shared" si="53"/>
        <v>#VALUE!</v>
      </c>
    </row>
    <row r="147" spans="1:38" ht="20.149999999999999" customHeight="1" thickTop="1" thickBot="1" x14ac:dyDescent="0.25">
      <c r="A147" s="12"/>
      <c r="B147" s="29"/>
      <c r="C147" s="5"/>
      <c r="D147" s="12"/>
      <c r="E147" s="35" t="str">
        <f t="shared" si="56"/>
        <v xml:space="preserve"> </v>
      </c>
      <c r="F147" s="44"/>
      <c r="G147" s="44"/>
      <c r="H147" s="44"/>
      <c r="I147" s="23"/>
      <c r="J147" s="24"/>
      <c r="K147" s="25"/>
      <c r="L147" s="60"/>
      <c r="M147" s="224"/>
      <c r="N147" s="185"/>
      <c r="O147" s="108" t="s">
        <v>201</v>
      </c>
      <c r="P147" s="56">
        <f>P145+AG146</f>
        <v>0</v>
      </c>
      <c r="Q147" s="57" t="s">
        <v>8</v>
      </c>
      <c r="R147" s="58">
        <f>R145+AI146</f>
        <v>0</v>
      </c>
      <c r="S147" s="57" t="s">
        <v>9</v>
      </c>
      <c r="T147" s="78" t="str">
        <f t="shared" si="51"/>
        <v xml:space="preserve"> </v>
      </c>
      <c r="U147" s="120">
        <f>IF(R147/12&gt;1,P147+ROUNDDOWN(R147/12,0),P147)</f>
        <v>0</v>
      </c>
      <c r="V147" s="121" t="s">
        <v>8</v>
      </c>
      <c r="W147" s="121">
        <f>IF(R147/12&gt;1,R147-ROUNDDOWN(R147/12,0)*12,R147)</f>
        <v>0</v>
      </c>
      <c r="X147" s="121" t="s">
        <v>9</v>
      </c>
      <c r="Y147" s="121"/>
      <c r="Z147" s="122"/>
      <c r="AA147" s="123" t="str">
        <f>VLOOKUP(U147*12+W147,月⇒ランク!A:B,2,TRUE)</f>
        <v>Ｋ</v>
      </c>
      <c r="AB147" s="1">
        <f>U147*12+W147</f>
        <v>0</v>
      </c>
      <c r="AK147" s="1" t="str">
        <f t="shared" si="52"/>
        <v/>
      </c>
      <c r="AL147" s="218" t="e">
        <f t="shared" si="53"/>
        <v>#VALUE!</v>
      </c>
    </row>
    <row r="148" spans="1:38" ht="20.149999999999999" customHeight="1" thickTop="1" x14ac:dyDescent="0.2">
      <c r="A148" s="11">
        <v>19</v>
      </c>
      <c r="B148" s="28"/>
      <c r="C148" s="3"/>
      <c r="D148" s="32"/>
      <c r="E148" s="33" t="str">
        <f t="shared" si="56"/>
        <v xml:space="preserve"> </v>
      </c>
      <c r="F148" s="41"/>
      <c r="G148" s="43"/>
      <c r="H148" s="43"/>
      <c r="I148" s="59"/>
      <c r="J148" s="54"/>
      <c r="K148" s="60"/>
      <c r="L148" s="160"/>
      <c r="M148" s="222"/>
      <c r="N148" s="214"/>
      <c r="O148" s="61"/>
      <c r="P148" s="37">
        <f t="shared" ref="P148:P160" si="57">U148</f>
        <v>124</v>
      </c>
      <c r="Q148" s="14" t="s">
        <v>8</v>
      </c>
      <c r="R148" s="39">
        <f t="shared" si="15"/>
        <v>3</v>
      </c>
      <c r="S148" s="14" t="s">
        <v>9</v>
      </c>
      <c r="T148" s="17" t="str">
        <f t="shared" si="51"/>
        <v xml:space="preserve"> </v>
      </c>
      <c r="U148" s="16">
        <f>DATEDIF(I148,$O$1,"y")</f>
        <v>124</v>
      </c>
      <c r="V148" s="14" t="s">
        <v>8</v>
      </c>
      <c r="W148" s="14">
        <f>DATEDIF(I148,$O$1,"ym")</f>
        <v>3</v>
      </c>
      <c r="X148" s="14" t="s">
        <v>9</v>
      </c>
      <c r="Y148" s="14">
        <f>DATEDIF(I148,$O$1,"md")</f>
        <v>1</v>
      </c>
      <c r="Z148" s="15" t="s">
        <v>10</v>
      </c>
      <c r="AA148" s="17"/>
      <c r="AK148" s="1" t="str">
        <f t="shared" si="52"/>
        <v/>
      </c>
      <c r="AL148" s="218" t="e">
        <f t="shared" si="53"/>
        <v>#VALUE!</v>
      </c>
    </row>
    <row r="149" spans="1:38" ht="20.149999999999999" customHeight="1" x14ac:dyDescent="0.2">
      <c r="A149" s="27"/>
      <c r="B149" s="31"/>
      <c r="C149" s="4"/>
      <c r="D149" s="27"/>
      <c r="E149" s="34" t="str">
        <f t="shared" si="56"/>
        <v xml:space="preserve"> </v>
      </c>
      <c r="F149" s="43"/>
      <c r="G149" s="43"/>
      <c r="H149" s="43"/>
      <c r="I149" s="18"/>
      <c r="J149" s="19"/>
      <c r="K149" s="26"/>
      <c r="L149" s="26"/>
      <c r="M149" s="223"/>
      <c r="N149" s="215"/>
      <c r="O149" s="45"/>
      <c r="P149" s="38">
        <f t="shared" si="57"/>
        <v>0</v>
      </c>
      <c r="Q149" s="19" t="s">
        <v>8</v>
      </c>
      <c r="R149" s="40">
        <f t="shared" si="15"/>
        <v>0</v>
      </c>
      <c r="S149" s="19" t="s">
        <v>9</v>
      </c>
      <c r="T149" s="22" t="str">
        <f t="shared" si="51"/>
        <v xml:space="preserve"> </v>
      </c>
      <c r="U149" s="21">
        <f>DATEDIF(I149,K149,"y")</f>
        <v>0</v>
      </c>
      <c r="V149" s="19" t="s">
        <v>8</v>
      </c>
      <c r="W149" s="19">
        <f>DATEDIF(I149,K149,"ym")</f>
        <v>0</v>
      </c>
      <c r="X149" s="19" t="s">
        <v>9</v>
      </c>
      <c r="Y149" s="19">
        <f>DATEDIF(I149,K149,"md")</f>
        <v>0</v>
      </c>
      <c r="Z149" s="20" t="s">
        <v>10</v>
      </c>
      <c r="AA149" s="22"/>
      <c r="AK149" s="1" t="str">
        <f t="shared" si="52"/>
        <v/>
      </c>
      <c r="AL149" s="218" t="e">
        <f t="shared" si="53"/>
        <v>#VALUE!</v>
      </c>
    </row>
    <row r="150" spans="1:38" ht="20.149999999999999" customHeight="1" x14ac:dyDescent="0.2">
      <c r="A150" s="27"/>
      <c r="B150" s="31"/>
      <c r="C150" s="4"/>
      <c r="D150" s="27"/>
      <c r="E150" s="34" t="str">
        <f t="shared" si="56"/>
        <v xml:space="preserve"> </v>
      </c>
      <c r="F150" s="43"/>
      <c r="G150" s="43"/>
      <c r="H150" s="43"/>
      <c r="I150" s="18"/>
      <c r="J150" s="19"/>
      <c r="K150" s="20"/>
      <c r="L150" s="20"/>
      <c r="M150" s="223"/>
      <c r="N150" s="215"/>
      <c r="O150" s="45"/>
      <c r="P150" s="38">
        <f t="shared" si="57"/>
        <v>0</v>
      </c>
      <c r="Q150" s="19" t="s">
        <v>8</v>
      </c>
      <c r="R150" s="40">
        <f t="shared" si="15"/>
        <v>0</v>
      </c>
      <c r="S150" s="19" t="s">
        <v>9</v>
      </c>
      <c r="T150" s="22" t="str">
        <f t="shared" si="51"/>
        <v xml:space="preserve"> </v>
      </c>
      <c r="U150" s="21">
        <f>DATEDIF(I150,K150,"y")</f>
        <v>0</v>
      </c>
      <c r="V150" s="19" t="s">
        <v>8</v>
      </c>
      <c r="W150" s="19">
        <f>DATEDIF(I150,K150,"ym")</f>
        <v>0</v>
      </c>
      <c r="X150" s="19" t="s">
        <v>9</v>
      </c>
      <c r="Y150" s="19">
        <f>DATEDIF(I150,K150,"md")</f>
        <v>0</v>
      </c>
      <c r="Z150" s="20" t="s">
        <v>10</v>
      </c>
      <c r="AA150" s="22"/>
      <c r="AK150" s="1" t="str">
        <f t="shared" si="52"/>
        <v/>
      </c>
      <c r="AL150" s="218" t="e">
        <f t="shared" si="53"/>
        <v>#VALUE!</v>
      </c>
    </row>
    <row r="151" spans="1:38" ht="20.149999999999999" customHeight="1" x14ac:dyDescent="0.2">
      <c r="A151" s="27"/>
      <c r="B151" s="31"/>
      <c r="C151" s="4"/>
      <c r="D151" s="27"/>
      <c r="E151" s="34" t="str">
        <f t="shared" si="56"/>
        <v xml:space="preserve"> </v>
      </c>
      <c r="F151" s="43"/>
      <c r="G151" s="43"/>
      <c r="H151" s="43"/>
      <c r="I151" s="59"/>
      <c r="J151" s="54"/>
      <c r="K151" s="60"/>
      <c r="L151" s="60"/>
      <c r="M151" s="223"/>
      <c r="N151" s="215"/>
      <c r="O151" s="61"/>
      <c r="P151" s="53">
        <f t="shared" si="57"/>
        <v>0</v>
      </c>
      <c r="Q151" s="54" t="s">
        <v>8</v>
      </c>
      <c r="R151" s="55">
        <f t="shared" si="15"/>
        <v>0</v>
      </c>
      <c r="S151" s="54" t="s">
        <v>9</v>
      </c>
      <c r="T151" s="62" t="str">
        <f t="shared" si="51"/>
        <v xml:space="preserve"> </v>
      </c>
      <c r="U151" s="63">
        <f>DATEDIF(I151,K151,"y")</f>
        <v>0</v>
      </c>
      <c r="V151" s="54" t="s">
        <v>8</v>
      </c>
      <c r="W151" s="54">
        <f>DATEDIF(I151,K151,"ym")</f>
        <v>0</v>
      </c>
      <c r="X151" s="54" t="s">
        <v>9</v>
      </c>
      <c r="Y151" s="54">
        <f>DATEDIF(I151,K151,"md")</f>
        <v>0</v>
      </c>
      <c r="Z151" s="64" t="s">
        <v>10</v>
      </c>
      <c r="AA151" s="62"/>
      <c r="AK151" s="1" t="str">
        <f t="shared" si="52"/>
        <v/>
      </c>
      <c r="AL151" s="218" t="e">
        <f t="shared" si="53"/>
        <v>#VALUE!</v>
      </c>
    </row>
    <row r="152" spans="1:38" ht="20.149999999999999" customHeight="1" thickBot="1" x14ac:dyDescent="0.25">
      <c r="A152" s="27"/>
      <c r="B152" s="31"/>
      <c r="C152" s="4"/>
      <c r="D152" s="27"/>
      <c r="E152" s="34" t="str">
        <f t="shared" si="56"/>
        <v xml:space="preserve"> </v>
      </c>
      <c r="F152" s="43"/>
      <c r="G152" s="43"/>
      <c r="H152" s="43"/>
      <c r="I152" s="59"/>
      <c r="J152" s="54"/>
      <c r="K152" s="60"/>
      <c r="L152" s="20"/>
      <c r="M152" s="223"/>
      <c r="N152" s="215"/>
      <c r="O152" s="61"/>
      <c r="P152" s="53">
        <f t="shared" si="57"/>
        <v>0</v>
      </c>
      <c r="Q152" s="54" t="s">
        <v>8</v>
      </c>
      <c r="R152" s="55">
        <f t="shared" si="15"/>
        <v>0</v>
      </c>
      <c r="S152" s="54" t="s">
        <v>9</v>
      </c>
      <c r="T152" s="62" t="str">
        <f t="shared" si="51"/>
        <v xml:space="preserve"> </v>
      </c>
      <c r="U152" s="63">
        <f>DATEDIF(I152,K152,"y")</f>
        <v>0</v>
      </c>
      <c r="V152" s="54" t="s">
        <v>8</v>
      </c>
      <c r="W152" s="54">
        <f>DATEDIF(I152,K152,"ym")</f>
        <v>0</v>
      </c>
      <c r="X152" s="54" t="s">
        <v>9</v>
      </c>
      <c r="Y152" s="54">
        <f>DATEDIF(I152,K152,"md")</f>
        <v>0</v>
      </c>
      <c r="Z152" s="64" t="s">
        <v>10</v>
      </c>
      <c r="AA152" s="62"/>
      <c r="AK152" s="1" t="str">
        <f t="shared" si="52"/>
        <v/>
      </c>
      <c r="AL152" s="218" t="e">
        <f t="shared" si="53"/>
        <v>#VALUE!</v>
      </c>
    </row>
    <row r="153" spans="1:38" ht="20.149999999999999" customHeight="1" thickTop="1" x14ac:dyDescent="0.2">
      <c r="A153" s="27"/>
      <c r="B153" s="31"/>
      <c r="C153" s="4"/>
      <c r="D153" s="27"/>
      <c r="E153" s="34" t="str">
        <f t="shared" si="56"/>
        <v xml:space="preserve"> </v>
      </c>
      <c r="F153" s="43"/>
      <c r="G153" s="43"/>
      <c r="H153" s="43"/>
      <c r="I153" s="59"/>
      <c r="J153" s="54"/>
      <c r="K153" s="60"/>
      <c r="L153" s="20"/>
      <c r="M153" s="223"/>
      <c r="N153" s="215"/>
      <c r="O153" s="102" t="s">
        <v>51</v>
      </c>
      <c r="P153" s="103">
        <f>U153</f>
        <v>0</v>
      </c>
      <c r="Q153" s="104" t="s">
        <v>8</v>
      </c>
      <c r="R153" s="105">
        <f>IF(Y153/15&gt;0,W153+ROUND(Y153/30,0),W153)</f>
        <v>0</v>
      </c>
      <c r="S153" s="104" t="s">
        <v>9</v>
      </c>
      <c r="T153" s="106" t="str">
        <f t="shared" si="51"/>
        <v xml:space="preserve"> </v>
      </c>
      <c r="U153" s="103">
        <f>SUMIF(T148:T152,"○",U148:U152)</f>
        <v>0</v>
      </c>
      <c r="V153" s="111" t="s">
        <v>8</v>
      </c>
      <c r="W153" s="112">
        <f>SUMIF(T148:T152,"○",W148:W152)</f>
        <v>0</v>
      </c>
      <c r="X153" s="111" t="s">
        <v>9</v>
      </c>
      <c r="Y153" s="112">
        <f>SUMIF(T148:T152,"○",Y148:Y152)</f>
        <v>0</v>
      </c>
      <c r="Z153" s="113" t="s">
        <v>10</v>
      </c>
      <c r="AA153" s="114"/>
      <c r="AK153" s="1" t="str">
        <f t="shared" si="52"/>
        <v/>
      </c>
      <c r="AL153" s="218" t="e">
        <f t="shared" si="53"/>
        <v>#VALUE!</v>
      </c>
    </row>
    <row r="154" spans="1:38" ht="20.149999999999999" customHeight="1" thickBot="1" x14ac:dyDescent="0.25">
      <c r="A154" s="27"/>
      <c r="B154" s="31"/>
      <c r="C154" s="4"/>
      <c r="D154" s="27"/>
      <c r="E154" s="34" t="str">
        <f t="shared" si="56"/>
        <v xml:space="preserve"> </v>
      </c>
      <c r="F154" s="43"/>
      <c r="G154" s="43"/>
      <c r="H154" s="43"/>
      <c r="I154" s="59"/>
      <c r="J154" s="54"/>
      <c r="K154" s="64"/>
      <c r="L154" s="64"/>
      <c r="M154" s="223"/>
      <c r="N154" s="215"/>
      <c r="O154" s="107" t="s">
        <v>52</v>
      </c>
      <c r="P154" s="53">
        <f>U154</f>
        <v>0</v>
      </c>
      <c r="Q154" s="54" t="s">
        <v>8</v>
      </c>
      <c r="R154" s="55">
        <f>IF(Y154/15&gt;0,W154+ROUND(Y154/30,0),W154)</f>
        <v>0</v>
      </c>
      <c r="S154" s="64" t="s">
        <v>9</v>
      </c>
      <c r="T154" s="62" t="str">
        <f t="shared" si="51"/>
        <v xml:space="preserve"> </v>
      </c>
      <c r="U154" s="115">
        <f>SUMIF(T148:T152,"△",U148:U152)</f>
        <v>0</v>
      </c>
      <c r="V154" s="116" t="s">
        <v>8</v>
      </c>
      <c r="W154" s="117">
        <f>SUMIF(T148:T152,"△",W148:W152)</f>
        <v>0</v>
      </c>
      <c r="X154" s="116" t="s">
        <v>9</v>
      </c>
      <c r="Y154" s="117">
        <f>SUMIF(T148:T152,"△",Y148:Y152)</f>
        <v>0</v>
      </c>
      <c r="Z154" s="118" t="s">
        <v>10</v>
      </c>
      <c r="AA154" s="119"/>
      <c r="AC154" s="1">
        <f>P162*12+R162</f>
        <v>0</v>
      </c>
      <c r="AD154" s="42" t="s">
        <v>69</v>
      </c>
      <c r="AE154" s="42">
        <f>ROUNDDOWN(AC154/3,0)</f>
        <v>0</v>
      </c>
      <c r="AF154" s="1" t="s">
        <v>70</v>
      </c>
      <c r="AG154" s="1">
        <f>ROUNDDOWN(AE154/12,0)</f>
        <v>0</v>
      </c>
      <c r="AH154" s="1" t="s">
        <v>54</v>
      </c>
      <c r="AI154" s="1">
        <f>ROUNDDOWN(AE154-AG154*12,0)</f>
        <v>0</v>
      </c>
      <c r="AJ154" s="1" t="s">
        <v>68</v>
      </c>
      <c r="AK154" s="1" t="str">
        <f t="shared" si="52"/>
        <v/>
      </c>
      <c r="AL154" s="218" t="e">
        <f t="shared" si="53"/>
        <v>#VALUE!</v>
      </c>
    </row>
    <row r="155" spans="1:38" ht="20.149999999999999" customHeight="1" thickTop="1" thickBot="1" x14ac:dyDescent="0.25">
      <c r="A155" s="12"/>
      <c r="B155" s="29"/>
      <c r="C155" s="5"/>
      <c r="D155" s="12"/>
      <c r="E155" s="35" t="str">
        <f t="shared" si="56"/>
        <v xml:space="preserve"> </v>
      </c>
      <c r="F155" s="44"/>
      <c r="G155" s="44"/>
      <c r="H155" s="44"/>
      <c r="I155" s="23"/>
      <c r="J155" s="24"/>
      <c r="K155" s="25"/>
      <c r="L155" s="136"/>
      <c r="M155" s="224"/>
      <c r="N155" s="185"/>
      <c r="O155" s="108" t="s">
        <v>201</v>
      </c>
      <c r="P155" s="56">
        <f>P153+AG154</f>
        <v>0</v>
      </c>
      <c r="Q155" s="57" t="s">
        <v>8</v>
      </c>
      <c r="R155" s="58">
        <f>R153+AI154</f>
        <v>0</v>
      </c>
      <c r="S155" s="57" t="s">
        <v>9</v>
      </c>
      <c r="T155" s="78" t="str">
        <f t="shared" si="51"/>
        <v xml:space="preserve"> </v>
      </c>
      <c r="U155" s="120">
        <f>IF(R155/12&gt;1,P155+ROUNDDOWN(R155/12,0),P155)</f>
        <v>0</v>
      </c>
      <c r="V155" s="121" t="s">
        <v>8</v>
      </c>
      <c r="W155" s="121">
        <f>IF(R155/12&gt;1,R155-ROUNDDOWN(R155/12,0)*12,R155)</f>
        <v>0</v>
      </c>
      <c r="X155" s="121" t="s">
        <v>9</v>
      </c>
      <c r="Y155" s="121"/>
      <c r="Z155" s="122"/>
      <c r="AA155" s="123" t="str">
        <f>VLOOKUP(U155*12+W155,月⇒ランク!A:B,2,TRUE)</f>
        <v>Ｋ</v>
      </c>
      <c r="AB155" s="1">
        <f>U155*12+W155</f>
        <v>0</v>
      </c>
      <c r="AK155" s="1" t="str">
        <f t="shared" si="52"/>
        <v/>
      </c>
      <c r="AL155" s="218" t="e">
        <f t="shared" si="53"/>
        <v>#VALUE!</v>
      </c>
    </row>
    <row r="156" spans="1:38" ht="20.149999999999999" customHeight="1" thickTop="1" x14ac:dyDescent="0.2">
      <c r="A156" s="11">
        <v>20</v>
      </c>
      <c r="B156" s="28"/>
      <c r="C156" s="3"/>
      <c r="D156" s="32"/>
      <c r="E156" s="33" t="str">
        <f t="shared" si="56"/>
        <v xml:space="preserve"> </v>
      </c>
      <c r="F156" s="41"/>
      <c r="G156" s="43"/>
      <c r="H156" s="43"/>
      <c r="I156" s="59"/>
      <c r="J156" s="54"/>
      <c r="K156" s="60"/>
      <c r="L156" s="160"/>
      <c r="M156" s="222"/>
      <c r="N156" s="214"/>
      <c r="O156" s="61"/>
      <c r="P156" s="37">
        <f t="shared" si="57"/>
        <v>124</v>
      </c>
      <c r="Q156" s="14" t="s">
        <v>8</v>
      </c>
      <c r="R156" s="39">
        <f t="shared" si="15"/>
        <v>3</v>
      </c>
      <c r="S156" s="14" t="s">
        <v>9</v>
      </c>
      <c r="T156" s="17" t="str">
        <f t="shared" si="51"/>
        <v xml:space="preserve"> </v>
      </c>
      <c r="U156" s="16">
        <f>DATEDIF(I156,$O$1,"y")</f>
        <v>124</v>
      </c>
      <c r="V156" s="14" t="s">
        <v>8</v>
      </c>
      <c r="W156" s="14">
        <f>DATEDIF(I156,$O$1,"ym")</f>
        <v>3</v>
      </c>
      <c r="X156" s="14" t="s">
        <v>9</v>
      </c>
      <c r="Y156" s="14">
        <f>DATEDIF(I156,$O$1,"md")</f>
        <v>1</v>
      </c>
      <c r="Z156" s="15" t="s">
        <v>10</v>
      </c>
      <c r="AA156" s="17"/>
      <c r="AK156" s="1" t="str">
        <f t="shared" si="52"/>
        <v/>
      </c>
      <c r="AL156" s="218" t="e">
        <f t="shared" si="53"/>
        <v>#VALUE!</v>
      </c>
    </row>
    <row r="157" spans="1:38" ht="20.149999999999999" customHeight="1" x14ac:dyDescent="0.2">
      <c r="A157" s="27"/>
      <c r="B157" s="31"/>
      <c r="C157" s="4"/>
      <c r="D157" s="27"/>
      <c r="E157" s="34" t="str">
        <f t="shared" ref="E157:E158" si="58">IF(D157=""," ",DATEDIF(D157,$O$1,"y"))</f>
        <v xml:space="preserve"> </v>
      </c>
      <c r="F157" s="43"/>
      <c r="G157" s="43"/>
      <c r="H157" s="43"/>
      <c r="I157" s="18"/>
      <c r="J157" s="19"/>
      <c r="K157" s="26"/>
      <c r="L157" s="26"/>
      <c r="M157" s="223"/>
      <c r="N157" s="215"/>
      <c r="O157" s="45"/>
      <c r="P157" s="38">
        <f>U157</f>
        <v>0</v>
      </c>
      <c r="Q157" s="19" t="s">
        <v>8</v>
      </c>
      <c r="R157" s="40">
        <f>IF(Y157&gt;=15,W157+1,W157)</f>
        <v>0</v>
      </c>
      <c r="S157" s="19" t="s">
        <v>9</v>
      </c>
      <c r="T157" s="22" t="str">
        <f t="shared" si="51"/>
        <v xml:space="preserve"> </v>
      </c>
      <c r="U157" s="21">
        <f>DATEDIF(I157,K157,"y")</f>
        <v>0</v>
      </c>
      <c r="V157" s="19" t="s">
        <v>8</v>
      </c>
      <c r="W157" s="19">
        <f>DATEDIF(I157,K157,"ym")</f>
        <v>0</v>
      </c>
      <c r="X157" s="19" t="s">
        <v>9</v>
      </c>
      <c r="Y157" s="19">
        <f>DATEDIF(I157,K157,"md")</f>
        <v>0</v>
      </c>
      <c r="Z157" s="20" t="s">
        <v>10</v>
      </c>
      <c r="AA157" s="22"/>
      <c r="AK157" s="1" t="str">
        <f t="shared" si="52"/>
        <v/>
      </c>
      <c r="AL157" s="218" t="e">
        <f t="shared" si="53"/>
        <v>#VALUE!</v>
      </c>
    </row>
    <row r="158" spans="1:38" ht="20.149999999999999" customHeight="1" x14ac:dyDescent="0.2">
      <c r="A158" s="27"/>
      <c r="B158" s="31"/>
      <c r="C158" s="4"/>
      <c r="D158" s="27"/>
      <c r="E158" s="34" t="str">
        <f t="shared" si="58"/>
        <v xml:space="preserve"> </v>
      </c>
      <c r="F158" s="43"/>
      <c r="G158" s="43"/>
      <c r="H158" s="43"/>
      <c r="I158" s="59"/>
      <c r="J158" s="19"/>
      <c r="K158" s="26"/>
      <c r="L158" s="26"/>
      <c r="M158" s="223"/>
      <c r="N158" s="215"/>
      <c r="O158" s="45"/>
      <c r="P158" s="38">
        <f t="shared" ref="P158" si="59">U158</f>
        <v>0</v>
      </c>
      <c r="Q158" s="19" t="s">
        <v>8</v>
      </c>
      <c r="R158" s="40">
        <f t="shared" ref="R158" si="60">IF(Y158&gt;=15,W158+1,W158)</f>
        <v>0</v>
      </c>
      <c r="S158" s="19" t="s">
        <v>9</v>
      </c>
      <c r="T158" s="22" t="str">
        <f t="shared" si="51"/>
        <v xml:space="preserve"> </v>
      </c>
      <c r="U158" s="21">
        <f>DATEDIF(I158,K158,"y")</f>
        <v>0</v>
      </c>
      <c r="V158" s="19" t="s">
        <v>8</v>
      </c>
      <c r="W158" s="19">
        <f>DATEDIF(I158,K158,"ym")</f>
        <v>0</v>
      </c>
      <c r="X158" s="19" t="s">
        <v>9</v>
      </c>
      <c r="Y158" s="19">
        <f>DATEDIF(I158,K158,"md")</f>
        <v>0</v>
      </c>
      <c r="Z158" s="20" t="s">
        <v>10</v>
      </c>
      <c r="AA158" s="22"/>
      <c r="AK158" s="1" t="str">
        <f t="shared" si="52"/>
        <v/>
      </c>
      <c r="AL158" s="218" t="e">
        <f t="shared" si="53"/>
        <v>#VALUE!</v>
      </c>
    </row>
    <row r="159" spans="1:38" ht="20.149999999999999" customHeight="1" x14ac:dyDescent="0.2">
      <c r="A159" s="27"/>
      <c r="B159" s="31"/>
      <c r="C159" s="4"/>
      <c r="D159" s="27"/>
      <c r="E159" s="34" t="str">
        <f t="shared" si="56"/>
        <v xml:space="preserve"> </v>
      </c>
      <c r="F159" s="43"/>
      <c r="G159" s="43"/>
      <c r="H159" s="43"/>
      <c r="I159" s="18"/>
      <c r="J159" s="19"/>
      <c r="K159" s="26"/>
      <c r="L159" s="26"/>
      <c r="M159" s="223"/>
      <c r="N159" s="215"/>
      <c r="O159" s="45"/>
      <c r="P159" s="38">
        <f t="shared" si="57"/>
        <v>0</v>
      </c>
      <c r="Q159" s="19" t="s">
        <v>8</v>
      </c>
      <c r="R159" s="40">
        <f t="shared" si="15"/>
        <v>0</v>
      </c>
      <c r="S159" s="19" t="s">
        <v>9</v>
      </c>
      <c r="T159" s="22" t="str">
        <f t="shared" si="51"/>
        <v xml:space="preserve"> </v>
      </c>
      <c r="U159" s="21">
        <f>DATEDIF(I159,K159,"y")</f>
        <v>0</v>
      </c>
      <c r="V159" s="19" t="s">
        <v>8</v>
      </c>
      <c r="W159" s="19">
        <f>DATEDIF(I159,K159,"ym")</f>
        <v>0</v>
      </c>
      <c r="X159" s="19" t="s">
        <v>9</v>
      </c>
      <c r="Y159" s="19">
        <f>DATEDIF(I159,K159,"md")</f>
        <v>0</v>
      </c>
      <c r="Z159" s="20" t="s">
        <v>10</v>
      </c>
      <c r="AA159" s="22"/>
      <c r="AK159" s="1" t="str">
        <f t="shared" si="52"/>
        <v/>
      </c>
      <c r="AL159" s="218" t="e">
        <f t="shared" si="53"/>
        <v>#VALUE!</v>
      </c>
    </row>
    <row r="160" spans="1:38" ht="20.149999999999999" customHeight="1" thickBot="1" x14ac:dyDescent="0.25">
      <c r="A160" s="27"/>
      <c r="B160" s="31"/>
      <c r="C160" s="4"/>
      <c r="D160" s="27"/>
      <c r="E160" s="34" t="str">
        <f t="shared" si="56"/>
        <v xml:space="preserve"> </v>
      </c>
      <c r="F160" s="43"/>
      <c r="G160" s="43"/>
      <c r="H160" s="43"/>
      <c r="I160" s="18"/>
      <c r="J160" s="19"/>
      <c r="K160" s="20"/>
      <c r="L160" s="20"/>
      <c r="M160" s="223"/>
      <c r="N160" s="215"/>
      <c r="O160" s="45"/>
      <c r="P160" s="38">
        <f t="shared" si="57"/>
        <v>0</v>
      </c>
      <c r="Q160" s="19" t="s">
        <v>8</v>
      </c>
      <c r="R160" s="40">
        <f t="shared" ref="R160" si="61">IF(Y160&gt;=15,W160+1,W160)</f>
        <v>0</v>
      </c>
      <c r="S160" s="19" t="s">
        <v>9</v>
      </c>
      <c r="T160" s="22" t="str">
        <f t="shared" si="51"/>
        <v xml:space="preserve"> </v>
      </c>
      <c r="U160" s="21">
        <f>DATEDIF(I160,K160,"y")</f>
        <v>0</v>
      </c>
      <c r="V160" s="19" t="s">
        <v>8</v>
      </c>
      <c r="W160" s="19">
        <f>DATEDIF(I160,K160,"ym")</f>
        <v>0</v>
      </c>
      <c r="X160" s="19" t="s">
        <v>9</v>
      </c>
      <c r="Y160" s="19">
        <f>DATEDIF(I160,K160,"md")</f>
        <v>0</v>
      </c>
      <c r="Z160" s="20" t="s">
        <v>10</v>
      </c>
      <c r="AA160" s="22"/>
      <c r="AK160" s="1" t="str">
        <f t="shared" si="52"/>
        <v/>
      </c>
      <c r="AL160" s="218" t="e">
        <f t="shared" si="53"/>
        <v>#VALUE!</v>
      </c>
    </row>
    <row r="161" spans="1:38" ht="20.149999999999999" customHeight="1" thickTop="1" x14ac:dyDescent="0.2">
      <c r="A161" s="27"/>
      <c r="B161" s="31"/>
      <c r="C161" s="4"/>
      <c r="D161" s="27"/>
      <c r="E161" s="34" t="str">
        <f t="shared" si="56"/>
        <v xml:space="preserve"> </v>
      </c>
      <c r="F161" s="43"/>
      <c r="G161" s="43"/>
      <c r="H161" s="43"/>
      <c r="I161" s="59"/>
      <c r="J161" s="54"/>
      <c r="K161" s="60"/>
      <c r="L161" s="162"/>
      <c r="M161" s="223"/>
      <c r="N161" s="215"/>
      <c r="O161" s="102" t="s">
        <v>51</v>
      </c>
      <c r="P161" s="103">
        <f>U161</f>
        <v>0</v>
      </c>
      <c r="Q161" s="104" t="s">
        <v>8</v>
      </c>
      <c r="R161" s="105">
        <f>IF(Y161/15&gt;0,W161+ROUND(Y161/30,0),W161)</f>
        <v>0</v>
      </c>
      <c r="S161" s="104" t="s">
        <v>9</v>
      </c>
      <c r="T161" s="106" t="str">
        <f t="shared" si="51"/>
        <v xml:space="preserve"> </v>
      </c>
      <c r="U161" s="103">
        <f>SUMIF(T156:T160,"○",U156:U160)</f>
        <v>0</v>
      </c>
      <c r="V161" s="111" t="s">
        <v>8</v>
      </c>
      <c r="W161" s="112">
        <f>SUMIF(T156:T160,"○",W156:W160)</f>
        <v>0</v>
      </c>
      <c r="X161" s="111" t="s">
        <v>9</v>
      </c>
      <c r="Y161" s="112">
        <f>SUMIF(T156:T160,"○",Y156:Y160)</f>
        <v>0</v>
      </c>
      <c r="Z161" s="113" t="s">
        <v>10</v>
      </c>
      <c r="AA161" s="114"/>
      <c r="AK161" s="1" t="str">
        <f t="shared" si="52"/>
        <v/>
      </c>
      <c r="AL161" s="218" t="e">
        <f t="shared" si="53"/>
        <v>#VALUE!</v>
      </c>
    </row>
    <row r="162" spans="1:38" ht="20.149999999999999" customHeight="1" thickBot="1" x14ac:dyDescent="0.25">
      <c r="A162" s="27"/>
      <c r="B162" s="31"/>
      <c r="C162" s="4"/>
      <c r="D162" s="27"/>
      <c r="E162" s="34" t="str">
        <f t="shared" si="56"/>
        <v xml:space="preserve"> </v>
      </c>
      <c r="F162" s="43"/>
      <c r="G162" s="43"/>
      <c r="H162" s="43"/>
      <c r="I162" s="59"/>
      <c r="J162" s="54"/>
      <c r="K162" s="64"/>
      <c r="L162" s="64"/>
      <c r="M162" s="223"/>
      <c r="N162" s="215"/>
      <c r="O162" s="107" t="s">
        <v>52</v>
      </c>
      <c r="P162" s="53">
        <f>U162</f>
        <v>0</v>
      </c>
      <c r="Q162" s="54" t="s">
        <v>8</v>
      </c>
      <c r="R162" s="55">
        <f>IF(Y162/15&gt;0,W162+ROUND(Y162/30,0),W162)</f>
        <v>0</v>
      </c>
      <c r="S162" s="64" t="s">
        <v>9</v>
      </c>
      <c r="T162" s="62" t="str">
        <f t="shared" si="51"/>
        <v xml:space="preserve"> </v>
      </c>
      <c r="U162" s="115">
        <f>SUMIF(T156:T160,"△",U156:U160)</f>
        <v>0</v>
      </c>
      <c r="V162" s="116" t="s">
        <v>8</v>
      </c>
      <c r="W162" s="117">
        <f>SUMIF(T156:T160,"△",W156:W160)</f>
        <v>0</v>
      </c>
      <c r="X162" s="116" t="s">
        <v>9</v>
      </c>
      <c r="Y162" s="117">
        <f>SUMIF(T156:T160,"△",Y156:Y160)</f>
        <v>0</v>
      </c>
      <c r="Z162" s="118" t="s">
        <v>10</v>
      </c>
      <c r="AA162" s="119"/>
      <c r="AC162" s="1">
        <f>P170*12+R170</f>
        <v>0</v>
      </c>
      <c r="AD162" s="42" t="s">
        <v>69</v>
      </c>
      <c r="AE162" s="42">
        <f>ROUNDDOWN(AC162/3,0)</f>
        <v>0</v>
      </c>
      <c r="AF162" s="1" t="s">
        <v>70</v>
      </c>
      <c r="AG162" s="1">
        <f>ROUNDDOWN(AE162/12,0)</f>
        <v>0</v>
      </c>
      <c r="AH162" s="1" t="s">
        <v>54</v>
      </c>
      <c r="AI162" s="1">
        <f>ROUNDDOWN(AE162-AG162*12,0)</f>
        <v>0</v>
      </c>
      <c r="AJ162" s="1" t="s">
        <v>68</v>
      </c>
      <c r="AK162" s="1" t="str">
        <f t="shared" si="52"/>
        <v/>
      </c>
      <c r="AL162" s="218" t="e">
        <f t="shared" si="53"/>
        <v>#VALUE!</v>
      </c>
    </row>
    <row r="163" spans="1:38" ht="20.149999999999999" customHeight="1" thickTop="1" thickBot="1" x14ac:dyDescent="0.25">
      <c r="A163" s="12"/>
      <c r="B163" s="29"/>
      <c r="C163" s="5"/>
      <c r="D163" s="12"/>
      <c r="E163" s="35" t="str">
        <f t="shared" si="56"/>
        <v xml:space="preserve"> </v>
      </c>
      <c r="F163" s="44"/>
      <c r="G163" s="44"/>
      <c r="H163" s="44"/>
      <c r="I163" s="23"/>
      <c r="J163" s="24"/>
      <c r="K163" s="25"/>
      <c r="L163" s="136"/>
      <c r="M163" s="224"/>
      <c r="N163" s="185"/>
      <c r="O163" s="108" t="s">
        <v>201</v>
      </c>
      <c r="P163" s="56">
        <f>P161+AG162</f>
        <v>0</v>
      </c>
      <c r="Q163" s="57" t="s">
        <v>8</v>
      </c>
      <c r="R163" s="58">
        <f>R161+AI162</f>
        <v>0</v>
      </c>
      <c r="S163" s="57" t="s">
        <v>9</v>
      </c>
      <c r="T163" s="78" t="str">
        <f t="shared" si="51"/>
        <v xml:space="preserve"> </v>
      </c>
      <c r="U163" s="120">
        <f>IF(R163/12&gt;1,P163+ROUNDDOWN(R163/12,0),P163)</f>
        <v>0</v>
      </c>
      <c r="V163" s="121" t="s">
        <v>8</v>
      </c>
      <c r="W163" s="121">
        <f>IF(R163/12&gt;1,R163-ROUNDDOWN(R163/12,0)*12,R163)</f>
        <v>0</v>
      </c>
      <c r="X163" s="121" t="s">
        <v>9</v>
      </c>
      <c r="Y163" s="121"/>
      <c r="Z163" s="122"/>
      <c r="AA163" s="123" t="str">
        <f>VLOOKUP(U163*12+W163,月⇒ランク!A:B,2,TRUE)</f>
        <v>Ｋ</v>
      </c>
      <c r="AB163" s="1">
        <f>U163*12+W163</f>
        <v>0</v>
      </c>
      <c r="AK163" s="1" t="str">
        <f t="shared" si="52"/>
        <v/>
      </c>
      <c r="AL163" s="218" t="e">
        <f t="shared" si="53"/>
        <v>#VALUE!</v>
      </c>
    </row>
    <row r="164" spans="1:38" ht="20.149999999999999" customHeight="1" thickTop="1" x14ac:dyDescent="0.2">
      <c r="A164" s="11">
        <v>21</v>
      </c>
      <c r="B164" s="28"/>
      <c r="C164" s="3"/>
      <c r="D164" s="32"/>
      <c r="E164" s="33" t="str">
        <f t="shared" si="56"/>
        <v xml:space="preserve"> </v>
      </c>
      <c r="F164" s="41"/>
      <c r="G164" s="41"/>
      <c r="H164" s="41"/>
      <c r="I164" s="13"/>
      <c r="J164" s="14"/>
      <c r="K164" s="15"/>
      <c r="L164" s="160"/>
      <c r="M164" s="222"/>
      <c r="N164" s="214"/>
      <c r="O164" s="65"/>
      <c r="P164" s="37">
        <f t="shared" ref="P164:P170" si="62">U164</f>
        <v>124</v>
      </c>
      <c r="Q164" s="14" t="s">
        <v>8</v>
      </c>
      <c r="R164" s="39">
        <f>IF(Y164&gt;=15,W164+1,W164)</f>
        <v>3</v>
      </c>
      <c r="S164" s="14" t="s">
        <v>9</v>
      </c>
      <c r="T164" s="17" t="str">
        <f t="shared" si="51"/>
        <v xml:space="preserve"> </v>
      </c>
      <c r="U164" s="16">
        <f>DATEDIF(I164,$O$1,"y")</f>
        <v>124</v>
      </c>
      <c r="V164" s="14" t="s">
        <v>8</v>
      </c>
      <c r="W164" s="14">
        <f>DATEDIF(I164,$O$1,"ym")</f>
        <v>3</v>
      </c>
      <c r="X164" s="14" t="s">
        <v>9</v>
      </c>
      <c r="Y164" s="14">
        <f>DATEDIF(I164,$O$1,"md")</f>
        <v>1</v>
      </c>
      <c r="Z164" s="15" t="s">
        <v>10</v>
      </c>
      <c r="AA164" s="17"/>
      <c r="AK164" s="1" t="str">
        <f t="shared" si="52"/>
        <v/>
      </c>
      <c r="AL164" s="218" t="e">
        <f t="shared" si="53"/>
        <v>#VALUE!</v>
      </c>
    </row>
    <row r="165" spans="1:38" ht="20.149999999999999" customHeight="1" x14ac:dyDescent="0.2">
      <c r="A165" s="27"/>
      <c r="B165" s="31"/>
      <c r="C165" s="4"/>
      <c r="D165" s="27"/>
      <c r="E165" s="34" t="str">
        <f t="shared" si="56"/>
        <v xml:space="preserve"> </v>
      </c>
      <c r="F165" s="43"/>
      <c r="G165" s="43"/>
      <c r="H165" s="43"/>
      <c r="I165" s="18"/>
      <c r="J165" s="19"/>
      <c r="K165" s="26"/>
      <c r="L165" s="26"/>
      <c r="M165" s="223"/>
      <c r="N165" s="215"/>
      <c r="O165" s="45"/>
      <c r="P165" s="38">
        <f>U165</f>
        <v>0</v>
      </c>
      <c r="Q165" s="19" t="s">
        <v>8</v>
      </c>
      <c r="R165" s="40">
        <f>IF(Y165&gt;=15,W165+1,W165)</f>
        <v>0</v>
      </c>
      <c r="S165" s="19" t="s">
        <v>9</v>
      </c>
      <c r="T165" s="22" t="str">
        <f t="shared" si="51"/>
        <v xml:space="preserve"> </v>
      </c>
      <c r="U165" s="21">
        <f>DATEDIF(I165,K165,"y")</f>
        <v>0</v>
      </c>
      <c r="V165" s="19" t="s">
        <v>8</v>
      </c>
      <c r="W165" s="19">
        <f>DATEDIF(I165,K165,"ym")</f>
        <v>0</v>
      </c>
      <c r="X165" s="19" t="s">
        <v>9</v>
      </c>
      <c r="Y165" s="19">
        <f>DATEDIF(I165,K165,"md")</f>
        <v>0</v>
      </c>
      <c r="Z165" s="20" t="s">
        <v>10</v>
      </c>
      <c r="AA165" s="22"/>
      <c r="AK165" s="1" t="str">
        <f t="shared" si="52"/>
        <v/>
      </c>
      <c r="AL165" s="218" t="e">
        <f t="shared" si="53"/>
        <v>#VALUE!</v>
      </c>
    </row>
    <row r="166" spans="1:38" ht="20.149999999999999" customHeight="1" x14ac:dyDescent="0.2">
      <c r="A166" s="27"/>
      <c r="B166" s="31"/>
      <c r="C166" s="4"/>
      <c r="D166" s="27"/>
      <c r="E166" s="34" t="str">
        <f t="shared" si="56"/>
        <v xml:space="preserve"> </v>
      </c>
      <c r="F166" s="43"/>
      <c r="G166" s="43"/>
      <c r="H166" s="43"/>
      <c r="I166" s="59"/>
      <c r="J166" s="19"/>
      <c r="K166" s="26"/>
      <c r="L166" s="26"/>
      <c r="M166" s="223"/>
      <c r="N166" s="215"/>
      <c r="O166" s="45"/>
      <c r="P166" s="38">
        <f t="shared" ref="P166" si="63">U166</f>
        <v>0</v>
      </c>
      <c r="Q166" s="19" t="s">
        <v>8</v>
      </c>
      <c r="R166" s="40">
        <f t="shared" ref="R166" si="64">IF(Y166&gt;=15,W166+1,W166)</f>
        <v>0</v>
      </c>
      <c r="S166" s="19" t="s">
        <v>9</v>
      </c>
      <c r="T166" s="22" t="str">
        <f t="shared" si="51"/>
        <v xml:space="preserve"> </v>
      </c>
      <c r="U166" s="21">
        <f>DATEDIF(I166,K166,"y")</f>
        <v>0</v>
      </c>
      <c r="V166" s="19" t="s">
        <v>8</v>
      </c>
      <c r="W166" s="19">
        <f>DATEDIF(I166,K166,"ym")</f>
        <v>0</v>
      </c>
      <c r="X166" s="19" t="s">
        <v>9</v>
      </c>
      <c r="Y166" s="19">
        <f>DATEDIF(I166,K166,"md")</f>
        <v>0</v>
      </c>
      <c r="Z166" s="20" t="s">
        <v>10</v>
      </c>
      <c r="AA166" s="22"/>
      <c r="AK166" s="1" t="str">
        <f t="shared" si="52"/>
        <v/>
      </c>
      <c r="AL166" s="218" t="e">
        <f t="shared" si="53"/>
        <v>#VALUE!</v>
      </c>
    </row>
    <row r="167" spans="1:38" ht="20.149999999999999" customHeight="1" x14ac:dyDescent="0.2">
      <c r="A167" s="27"/>
      <c r="B167" s="31"/>
      <c r="C167" s="4"/>
      <c r="D167" s="27"/>
      <c r="E167" s="34" t="str">
        <f t="shared" si="56"/>
        <v xml:space="preserve"> </v>
      </c>
      <c r="F167" s="43"/>
      <c r="G167" s="43"/>
      <c r="H167" s="43"/>
      <c r="I167" s="18"/>
      <c r="J167" s="19"/>
      <c r="K167" s="26"/>
      <c r="L167" s="26"/>
      <c r="M167" s="223"/>
      <c r="N167" s="215"/>
      <c r="O167" s="45"/>
      <c r="P167" s="38">
        <f t="shared" si="62"/>
        <v>0</v>
      </c>
      <c r="Q167" s="19" t="s">
        <v>8</v>
      </c>
      <c r="R167" s="40">
        <f>IF(Y167&gt;=15,W167+1,W167)</f>
        <v>0</v>
      </c>
      <c r="S167" s="19" t="s">
        <v>9</v>
      </c>
      <c r="T167" s="22" t="str">
        <f t="shared" si="51"/>
        <v xml:space="preserve"> </v>
      </c>
      <c r="U167" s="21">
        <f>DATEDIF(I167,K167,"y")</f>
        <v>0</v>
      </c>
      <c r="V167" s="19" t="s">
        <v>8</v>
      </c>
      <c r="W167" s="19">
        <f>DATEDIF(I167,K167,"ym")</f>
        <v>0</v>
      </c>
      <c r="X167" s="19" t="s">
        <v>9</v>
      </c>
      <c r="Y167" s="19">
        <f>DATEDIF(I167,K167,"md")</f>
        <v>0</v>
      </c>
      <c r="Z167" s="20" t="s">
        <v>10</v>
      </c>
      <c r="AA167" s="22"/>
      <c r="AK167" s="1" t="str">
        <f t="shared" si="52"/>
        <v/>
      </c>
      <c r="AL167" s="218" t="e">
        <f t="shared" si="53"/>
        <v>#VALUE!</v>
      </c>
    </row>
    <row r="168" spans="1:38" ht="20.149999999999999" customHeight="1" thickBot="1" x14ac:dyDescent="0.25">
      <c r="A168" s="27"/>
      <c r="B168" s="31"/>
      <c r="C168" s="4"/>
      <c r="D168" s="27"/>
      <c r="E168" s="34" t="str">
        <f t="shared" si="56"/>
        <v xml:space="preserve"> </v>
      </c>
      <c r="F168" s="43"/>
      <c r="G168" s="43"/>
      <c r="H168" s="43"/>
      <c r="I168" s="59"/>
      <c r="J168" s="54"/>
      <c r="K168" s="60"/>
      <c r="L168" s="60"/>
      <c r="M168" s="223"/>
      <c r="N168" s="215"/>
      <c r="O168" s="61"/>
      <c r="P168" s="53">
        <f t="shared" si="62"/>
        <v>0</v>
      </c>
      <c r="Q168" s="54" t="s">
        <v>8</v>
      </c>
      <c r="R168" s="55">
        <f t="shared" ref="R168" si="65">IF(Y168&gt;=15,W168+1,W168)</f>
        <v>0</v>
      </c>
      <c r="S168" s="54" t="s">
        <v>9</v>
      </c>
      <c r="T168" s="62" t="str">
        <f t="shared" si="51"/>
        <v xml:space="preserve"> </v>
      </c>
      <c r="U168" s="63">
        <f>DATEDIF(I168,K168,"y")</f>
        <v>0</v>
      </c>
      <c r="V168" s="54" t="s">
        <v>8</v>
      </c>
      <c r="W168" s="54">
        <f>DATEDIF(I168,K168,"ym")</f>
        <v>0</v>
      </c>
      <c r="X168" s="54" t="s">
        <v>9</v>
      </c>
      <c r="Y168" s="54">
        <f>DATEDIF(I168,K168,"md")</f>
        <v>0</v>
      </c>
      <c r="Z168" s="64" t="s">
        <v>10</v>
      </c>
      <c r="AA168" s="62"/>
      <c r="AK168" s="1" t="str">
        <f t="shared" si="52"/>
        <v/>
      </c>
      <c r="AL168" s="218" t="e">
        <f t="shared" si="53"/>
        <v>#VALUE!</v>
      </c>
    </row>
    <row r="169" spans="1:38" ht="20.149999999999999" customHeight="1" thickTop="1" x14ac:dyDescent="0.2">
      <c r="A169" s="209"/>
      <c r="B169" s="31"/>
      <c r="C169" s="4"/>
      <c r="D169" s="27"/>
      <c r="E169" s="34" t="str">
        <f t="shared" si="56"/>
        <v xml:space="preserve"> </v>
      </c>
      <c r="F169" s="43"/>
      <c r="G169" s="43"/>
      <c r="H169" s="43"/>
      <c r="I169" s="59"/>
      <c r="J169" s="54"/>
      <c r="K169" s="60"/>
      <c r="L169" s="183"/>
      <c r="M169" s="223"/>
      <c r="N169" s="215"/>
      <c r="O169" s="102" t="s">
        <v>51</v>
      </c>
      <c r="P169" s="103">
        <f t="shared" si="62"/>
        <v>0</v>
      </c>
      <c r="Q169" s="104" t="s">
        <v>8</v>
      </c>
      <c r="R169" s="105">
        <f>IF(Y169/15&gt;0,W169+ROUND(Y169/30,0),W169)</f>
        <v>0</v>
      </c>
      <c r="S169" s="104" t="s">
        <v>9</v>
      </c>
      <c r="T169" s="106" t="str">
        <f t="shared" si="51"/>
        <v xml:space="preserve"> </v>
      </c>
      <c r="U169" s="103">
        <f>SUMIF(T164:T168,"○",U164:U168)</f>
        <v>0</v>
      </c>
      <c r="V169" s="111" t="s">
        <v>8</v>
      </c>
      <c r="W169" s="112">
        <f>SUMIF(T164:T168,"○",W164:W168)</f>
        <v>0</v>
      </c>
      <c r="X169" s="111" t="s">
        <v>9</v>
      </c>
      <c r="Y169" s="112">
        <f>SUMIF(T164:T168,"○",Y164:Y168)</f>
        <v>0</v>
      </c>
      <c r="Z169" s="113" t="s">
        <v>10</v>
      </c>
      <c r="AA169" s="114"/>
      <c r="AK169" s="1" t="str">
        <f t="shared" si="52"/>
        <v/>
      </c>
      <c r="AL169" s="218" t="e">
        <f t="shared" si="53"/>
        <v>#VALUE!</v>
      </c>
    </row>
    <row r="170" spans="1:38" ht="20.149999999999999" customHeight="1" thickBot="1" x14ac:dyDescent="0.25">
      <c r="A170" s="27"/>
      <c r="B170" s="31"/>
      <c r="C170" s="4"/>
      <c r="D170" s="27"/>
      <c r="E170" s="34" t="str">
        <f t="shared" si="56"/>
        <v xml:space="preserve"> </v>
      </c>
      <c r="F170" s="43"/>
      <c r="G170" s="43"/>
      <c r="H170" s="43"/>
      <c r="I170" s="59"/>
      <c r="J170" s="54"/>
      <c r="K170" s="64"/>
      <c r="L170" s="62"/>
      <c r="M170" s="223"/>
      <c r="N170" s="215"/>
      <c r="O170" s="107" t="s">
        <v>52</v>
      </c>
      <c r="P170" s="53">
        <f t="shared" si="62"/>
        <v>0</v>
      </c>
      <c r="Q170" s="54" t="s">
        <v>8</v>
      </c>
      <c r="R170" s="55">
        <f>IF(Y170/15&gt;0,W170+ROUND(Y170/30,0),W170)</f>
        <v>0</v>
      </c>
      <c r="S170" s="64" t="s">
        <v>9</v>
      </c>
      <c r="T170" s="62" t="str">
        <f t="shared" si="51"/>
        <v xml:space="preserve"> </v>
      </c>
      <c r="U170" s="115">
        <f>SUMIF(T164:T168,"△",U164:U168)</f>
        <v>0</v>
      </c>
      <c r="V170" s="116" t="s">
        <v>8</v>
      </c>
      <c r="W170" s="117">
        <f>SUMIF(T164:T168,"△",W164:W168)</f>
        <v>0</v>
      </c>
      <c r="X170" s="116" t="s">
        <v>9</v>
      </c>
      <c r="Y170" s="117">
        <f>SUMIF(T164:T168,"△",Y164:Y168)</f>
        <v>0</v>
      </c>
      <c r="Z170" s="118" t="s">
        <v>10</v>
      </c>
      <c r="AA170" s="119"/>
      <c r="AC170" s="1">
        <f>P130*12+R130</f>
        <v>0</v>
      </c>
      <c r="AD170" s="42" t="s">
        <v>69</v>
      </c>
      <c r="AE170" s="42">
        <f>ROUNDDOWN(AC170/3,0)</f>
        <v>0</v>
      </c>
      <c r="AF170" s="1" t="s">
        <v>70</v>
      </c>
      <c r="AG170" s="1">
        <f>ROUNDDOWN(AE170/12,0)</f>
        <v>0</v>
      </c>
      <c r="AH170" s="1" t="s">
        <v>54</v>
      </c>
      <c r="AI170" s="1">
        <f>ROUNDDOWN(AE170-AG170*12,0)</f>
        <v>0</v>
      </c>
      <c r="AJ170" s="1" t="s">
        <v>68</v>
      </c>
      <c r="AK170" s="1" t="str">
        <f t="shared" si="52"/>
        <v/>
      </c>
      <c r="AL170" s="218" t="e">
        <f t="shared" si="53"/>
        <v>#VALUE!</v>
      </c>
    </row>
    <row r="171" spans="1:38" ht="20.149999999999999" customHeight="1" thickTop="1" thickBot="1" x14ac:dyDescent="0.25">
      <c r="A171" s="12"/>
      <c r="B171" s="29"/>
      <c r="C171" s="5"/>
      <c r="D171" s="12"/>
      <c r="E171" s="35" t="str">
        <f t="shared" ref="E171" si="66">IF(D171=""," ",DATEDIF(D171,$O$1,"y"))</f>
        <v xml:space="preserve"> </v>
      </c>
      <c r="F171" s="44"/>
      <c r="G171" s="44"/>
      <c r="H171" s="44"/>
      <c r="I171" s="23"/>
      <c r="J171" s="24"/>
      <c r="K171" s="25"/>
      <c r="L171" s="136"/>
      <c r="M171" s="224"/>
      <c r="N171" s="185"/>
      <c r="O171" s="108" t="s">
        <v>201</v>
      </c>
      <c r="P171" s="56">
        <f>P169+AG170</f>
        <v>0</v>
      </c>
      <c r="Q171" s="57" t="s">
        <v>8</v>
      </c>
      <c r="R171" s="58">
        <f>R169+AI170</f>
        <v>0</v>
      </c>
      <c r="S171" s="57" t="s">
        <v>9</v>
      </c>
      <c r="T171" s="78" t="str">
        <f t="shared" si="51"/>
        <v xml:space="preserve"> </v>
      </c>
      <c r="U171" s="120">
        <f>IF(R171/12&gt;1,P171+ROUNDDOWN(R171/12,0),P171)</f>
        <v>0</v>
      </c>
      <c r="V171" s="121" t="s">
        <v>8</v>
      </c>
      <c r="W171" s="121">
        <f>IF(R171/12&gt;1,R171-ROUNDDOWN(R171/12,0)*12,R171)</f>
        <v>0</v>
      </c>
      <c r="X171" s="121" t="s">
        <v>9</v>
      </c>
      <c r="Y171" s="121"/>
      <c r="Z171" s="122"/>
      <c r="AA171" s="123" t="str">
        <f>VLOOKUP(U171*12+W171,月⇒ランク!A:B,2,TRUE)</f>
        <v>Ｋ</v>
      </c>
      <c r="AB171" s="1">
        <f>U171*12+W171</f>
        <v>0</v>
      </c>
      <c r="AK171" s="1" t="str">
        <f t="shared" ref="AK171" si="67">IF(N171="（老）特別養護老人ホーム（H12.4.1以前）",36616,"")</f>
        <v/>
      </c>
      <c r="AL171" s="218" t="e">
        <f t="shared" ref="AL171" si="68">K171-AK171</f>
        <v>#VALUE!</v>
      </c>
    </row>
    <row r="172" spans="1:38" ht="20.149999999999999" customHeight="1" thickTop="1" x14ac:dyDescent="0.2">
      <c r="A172" s="11">
        <v>22</v>
      </c>
      <c r="B172" s="28"/>
      <c r="C172" s="3"/>
      <c r="D172" s="32"/>
      <c r="E172" s="33" t="str">
        <f t="shared" si="56"/>
        <v xml:space="preserve"> </v>
      </c>
      <c r="F172" s="41"/>
      <c r="G172" s="41"/>
      <c r="H172" s="41"/>
      <c r="I172" s="13"/>
      <c r="J172" s="14"/>
      <c r="K172" s="15"/>
      <c r="L172" s="160"/>
      <c r="M172" s="222"/>
      <c r="N172" s="214"/>
      <c r="O172" s="65"/>
      <c r="P172" s="37">
        <f>U172</f>
        <v>124</v>
      </c>
      <c r="Q172" s="14" t="s">
        <v>8</v>
      </c>
      <c r="R172" s="39">
        <f>IF(Y172&gt;=15,W172+1,W172)</f>
        <v>3</v>
      </c>
      <c r="S172" s="14" t="s">
        <v>9</v>
      </c>
      <c r="T172" s="17" t="str">
        <f t="shared" si="51"/>
        <v xml:space="preserve"> </v>
      </c>
      <c r="U172" s="16">
        <f>DATEDIF(I172,$O$1,"y")</f>
        <v>124</v>
      </c>
      <c r="V172" s="14" t="s">
        <v>8</v>
      </c>
      <c r="W172" s="14">
        <f>DATEDIF(I172,$O$1,"ym")</f>
        <v>3</v>
      </c>
      <c r="X172" s="14" t="s">
        <v>9</v>
      </c>
      <c r="Y172" s="14">
        <f>DATEDIF(I172,$O$1,"md")</f>
        <v>1</v>
      </c>
      <c r="Z172" s="15" t="s">
        <v>10</v>
      </c>
      <c r="AA172" s="17"/>
      <c r="AK172" s="1" t="str">
        <f t="shared" si="52"/>
        <v/>
      </c>
      <c r="AL172" s="218" t="e">
        <f t="shared" si="53"/>
        <v>#VALUE!</v>
      </c>
    </row>
    <row r="173" spans="1:38" ht="20.149999999999999" customHeight="1" x14ac:dyDescent="0.2">
      <c r="A173" s="27"/>
      <c r="B173" s="31"/>
      <c r="C173" s="4"/>
      <c r="D173" s="27"/>
      <c r="E173" s="34" t="str">
        <f t="shared" ref="E173:E174" si="69">IF(D173=""," ",DATEDIF(D173,$O$1,"y"))</f>
        <v xml:space="preserve"> </v>
      </c>
      <c r="F173" s="43"/>
      <c r="G173" s="43"/>
      <c r="H173" s="43"/>
      <c r="I173" s="18"/>
      <c r="J173" s="19"/>
      <c r="K173" s="26"/>
      <c r="L173" s="26"/>
      <c r="M173" s="223"/>
      <c r="N173" s="215"/>
      <c r="O173" s="45"/>
      <c r="P173" s="38">
        <f>U173</f>
        <v>0</v>
      </c>
      <c r="Q173" s="19" t="s">
        <v>8</v>
      </c>
      <c r="R173" s="40">
        <f>IF(Y173&gt;=15,W173+1,W173)</f>
        <v>0</v>
      </c>
      <c r="S173" s="19" t="s">
        <v>9</v>
      </c>
      <c r="T173" s="22" t="str">
        <f t="shared" si="51"/>
        <v xml:space="preserve"> </v>
      </c>
      <c r="U173" s="21">
        <f>DATEDIF(I173,K173,"y")</f>
        <v>0</v>
      </c>
      <c r="V173" s="19" t="s">
        <v>8</v>
      </c>
      <c r="W173" s="19">
        <f>DATEDIF(I173,K173,"ym")</f>
        <v>0</v>
      </c>
      <c r="X173" s="19" t="s">
        <v>9</v>
      </c>
      <c r="Y173" s="19">
        <f>DATEDIF(I173,K173,"md")</f>
        <v>0</v>
      </c>
      <c r="Z173" s="20" t="s">
        <v>10</v>
      </c>
      <c r="AA173" s="22"/>
      <c r="AK173" s="1" t="str">
        <f t="shared" si="52"/>
        <v/>
      </c>
      <c r="AL173" s="218" t="e">
        <f t="shared" si="53"/>
        <v>#VALUE!</v>
      </c>
    </row>
    <row r="174" spans="1:38" ht="20.149999999999999" customHeight="1" x14ac:dyDescent="0.2">
      <c r="A174" s="27"/>
      <c r="B174" s="31"/>
      <c r="C174" s="4"/>
      <c r="D174" s="27"/>
      <c r="E174" s="34" t="str">
        <f t="shared" si="69"/>
        <v xml:space="preserve"> </v>
      </c>
      <c r="F174" s="43"/>
      <c r="G174" s="43"/>
      <c r="H174" s="43"/>
      <c r="I174" s="59"/>
      <c r="J174" s="19"/>
      <c r="K174" s="26"/>
      <c r="L174" s="26"/>
      <c r="M174" s="223"/>
      <c r="N174" s="215"/>
      <c r="O174" s="45"/>
      <c r="P174" s="38">
        <f t="shared" ref="P174" si="70">U174</f>
        <v>0</v>
      </c>
      <c r="Q174" s="19" t="s">
        <v>8</v>
      </c>
      <c r="R174" s="40">
        <f t="shared" ref="R174" si="71">IF(Y174&gt;=15,W174+1,W174)</f>
        <v>0</v>
      </c>
      <c r="S174" s="19" t="s">
        <v>9</v>
      </c>
      <c r="T174" s="22" t="str">
        <f t="shared" si="51"/>
        <v xml:space="preserve"> </v>
      </c>
      <c r="U174" s="21">
        <f>DATEDIF(I174,K174,"y")</f>
        <v>0</v>
      </c>
      <c r="V174" s="19" t="s">
        <v>8</v>
      </c>
      <c r="W174" s="19">
        <f>DATEDIF(I174,K174,"ym")</f>
        <v>0</v>
      </c>
      <c r="X174" s="19" t="s">
        <v>9</v>
      </c>
      <c r="Y174" s="19">
        <f>DATEDIF(I174,K174,"md")</f>
        <v>0</v>
      </c>
      <c r="Z174" s="20" t="s">
        <v>10</v>
      </c>
      <c r="AA174" s="22"/>
      <c r="AK174" s="1" t="str">
        <f t="shared" si="52"/>
        <v/>
      </c>
      <c r="AL174" s="218" t="e">
        <f t="shared" si="53"/>
        <v>#VALUE!</v>
      </c>
    </row>
    <row r="175" spans="1:38" ht="20.149999999999999" customHeight="1" x14ac:dyDescent="0.2">
      <c r="A175" s="27"/>
      <c r="B175" s="31"/>
      <c r="C175" s="4"/>
      <c r="D175" s="27"/>
      <c r="E175" s="34" t="str">
        <f t="shared" si="56"/>
        <v xml:space="preserve"> </v>
      </c>
      <c r="F175" s="43"/>
      <c r="G175" s="43"/>
      <c r="H175" s="43"/>
      <c r="I175" s="18"/>
      <c r="J175" s="19"/>
      <c r="K175" s="26"/>
      <c r="L175" s="26"/>
      <c r="M175" s="223"/>
      <c r="N175" s="215"/>
      <c r="O175" s="45"/>
      <c r="P175" s="38">
        <f>U175</f>
        <v>0</v>
      </c>
      <c r="Q175" s="19" t="s">
        <v>8</v>
      </c>
      <c r="R175" s="40">
        <f>IF(Y175&gt;=15,W175+1,W175)</f>
        <v>0</v>
      </c>
      <c r="S175" s="19" t="s">
        <v>9</v>
      </c>
      <c r="T175" s="22" t="str">
        <f t="shared" si="51"/>
        <v xml:space="preserve"> </v>
      </c>
      <c r="U175" s="21">
        <f>DATEDIF(I175,K175,"y")</f>
        <v>0</v>
      </c>
      <c r="V175" s="19" t="s">
        <v>8</v>
      </c>
      <c r="W175" s="19">
        <f>DATEDIF(I175,K175,"ym")</f>
        <v>0</v>
      </c>
      <c r="X175" s="19" t="s">
        <v>9</v>
      </c>
      <c r="Y175" s="19">
        <f>DATEDIF(I175,K175,"md")</f>
        <v>0</v>
      </c>
      <c r="Z175" s="20" t="s">
        <v>10</v>
      </c>
      <c r="AA175" s="22"/>
      <c r="AK175" s="1" t="str">
        <f t="shared" si="52"/>
        <v/>
      </c>
      <c r="AL175" s="218" t="e">
        <f t="shared" si="53"/>
        <v>#VALUE!</v>
      </c>
    </row>
    <row r="176" spans="1:38" ht="20.149999999999999" customHeight="1" thickBot="1" x14ac:dyDescent="0.25">
      <c r="A176" s="27"/>
      <c r="B176" s="31"/>
      <c r="C176" s="4"/>
      <c r="D176" s="27"/>
      <c r="E176" s="34" t="str">
        <f t="shared" si="56"/>
        <v xml:space="preserve"> </v>
      </c>
      <c r="F176" s="43"/>
      <c r="G176" s="43"/>
      <c r="H176" s="43"/>
      <c r="I176" s="59"/>
      <c r="J176" s="19"/>
      <c r="K176" s="26"/>
      <c r="L176" s="26"/>
      <c r="M176" s="223"/>
      <c r="N176" s="215"/>
      <c r="O176" s="45"/>
      <c r="P176" s="38">
        <f t="shared" ref="P176" si="72">U176</f>
        <v>0</v>
      </c>
      <c r="Q176" s="19" t="s">
        <v>8</v>
      </c>
      <c r="R176" s="40">
        <f t="shared" ref="R176" si="73">IF(Y176&gt;=15,W176+1,W176)</f>
        <v>0</v>
      </c>
      <c r="S176" s="19" t="s">
        <v>9</v>
      </c>
      <c r="T176" s="22" t="str">
        <f t="shared" si="51"/>
        <v xml:space="preserve"> </v>
      </c>
      <c r="U176" s="21">
        <f>DATEDIF(I176,K176,"y")</f>
        <v>0</v>
      </c>
      <c r="V176" s="19" t="s">
        <v>8</v>
      </c>
      <c r="W176" s="19">
        <f>DATEDIF(I176,K176,"ym")</f>
        <v>0</v>
      </c>
      <c r="X176" s="19" t="s">
        <v>9</v>
      </c>
      <c r="Y176" s="19">
        <f>DATEDIF(I176,K176,"md")</f>
        <v>0</v>
      </c>
      <c r="Z176" s="20" t="s">
        <v>10</v>
      </c>
      <c r="AA176" s="22"/>
      <c r="AK176" s="1" t="str">
        <f t="shared" si="52"/>
        <v/>
      </c>
      <c r="AL176" s="218" t="e">
        <f t="shared" si="53"/>
        <v>#VALUE!</v>
      </c>
    </row>
    <row r="177" spans="1:38" ht="20.149999999999999" customHeight="1" thickTop="1" x14ac:dyDescent="0.2">
      <c r="A177" s="27"/>
      <c r="B177" s="31"/>
      <c r="C177" s="4"/>
      <c r="D177" s="27"/>
      <c r="E177" s="34" t="str">
        <f t="shared" si="56"/>
        <v xml:space="preserve"> </v>
      </c>
      <c r="F177" s="43"/>
      <c r="G177" s="43"/>
      <c r="H177" s="43"/>
      <c r="I177" s="59"/>
      <c r="J177" s="54"/>
      <c r="K177" s="60"/>
      <c r="L177" s="182"/>
      <c r="M177" s="223"/>
      <c r="N177" s="215"/>
      <c r="O177" s="102" t="s">
        <v>51</v>
      </c>
      <c r="P177" s="103">
        <f>U177</f>
        <v>0</v>
      </c>
      <c r="Q177" s="104" t="s">
        <v>8</v>
      </c>
      <c r="R177" s="105">
        <f>IF(Y177/15&gt;0,W177+ROUND(Y177/30,0),W177)</f>
        <v>0</v>
      </c>
      <c r="S177" s="104" t="s">
        <v>9</v>
      </c>
      <c r="T177" s="106" t="str">
        <f t="shared" si="51"/>
        <v xml:space="preserve"> </v>
      </c>
      <c r="U177" s="103">
        <f>SUMIF(T172:T176,"○",U172:U176)</f>
        <v>0</v>
      </c>
      <c r="V177" s="111" t="s">
        <v>8</v>
      </c>
      <c r="W177" s="112">
        <f>SUMIF(T172:T176,"○",W172:W176)</f>
        <v>0</v>
      </c>
      <c r="X177" s="111" t="s">
        <v>9</v>
      </c>
      <c r="Y177" s="112">
        <f>SUMIF(T172:T176,"○",Y172:Y176)</f>
        <v>0</v>
      </c>
      <c r="Z177" s="113" t="s">
        <v>10</v>
      </c>
      <c r="AA177" s="114"/>
      <c r="AK177" s="1" t="str">
        <f t="shared" si="52"/>
        <v/>
      </c>
      <c r="AL177" s="218" t="e">
        <f t="shared" si="53"/>
        <v>#VALUE!</v>
      </c>
    </row>
    <row r="178" spans="1:38" ht="20.149999999999999" customHeight="1" thickBot="1" x14ac:dyDescent="0.25">
      <c r="A178" s="27"/>
      <c r="B178" s="31"/>
      <c r="C178" s="4"/>
      <c r="D178" s="27"/>
      <c r="E178" s="34" t="str">
        <f t="shared" si="56"/>
        <v xml:space="preserve"> </v>
      </c>
      <c r="F178" s="43"/>
      <c r="G178" s="43"/>
      <c r="H178" s="43"/>
      <c r="I178" s="59"/>
      <c r="J178" s="54"/>
      <c r="K178" s="64"/>
      <c r="L178" s="64"/>
      <c r="M178" s="223"/>
      <c r="N178" s="215"/>
      <c r="O178" s="107" t="s">
        <v>202</v>
      </c>
      <c r="P178" s="53">
        <f>U178</f>
        <v>0</v>
      </c>
      <c r="Q178" s="54" t="s">
        <v>8</v>
      </c>
      <c r="R178" s="55">
        <f>IF(Y178/15&gt;0,W178+ROUND(Y178/30,0),W178)</f>
        <v>0</v>
      </c>
      <c r="S178" s="64" t="s">
        <v>9</v>
      </c>
      <c r="T178" s="62" t="str">
        <f t="shared" si="51"/>
        <v xml:space="preserve"> </v>
      </c>
      <c r="U178" s="115">
        <f>SUMIF(T172:T176,"△",U172:U176)</f>
        <v>0</v>
      </c>
      <c r="V178" s="116" t="s">
        <v>8</v>
      </c>
      <c r="W178" s="117">
        <f>SUMIF(T172:T176,"△",W172:W176)</f>
        <v>0</v>
      </c>
      <c r="X178" s="116" t="s">
        <v>9</v>
      </c>
      <c r="Y178" s="117">
        <f>SUMIF(T172:T176,"△",Y172:Y176)</f>
        <v>0</v>
      </c>
      <c r="Z178" s="118" t="s">
        <v>10</v>
      </c>
      <c r="AA178" s="119"/>
      <c r="AC178" s="1">
        <f>P210*12+R210</f>
        <v>0</v>
      </c>
      <c r="AD178" s="42" t="s">
        <v>203</v>
      </c>
      <c r="AE178" s="42">
        <f>ROUNDDOWN(AC178/3,0)</f>
        <v>0</v>
      </c>
      <c r="AF178" s="1" t="s">
        <v>204</v>
      </c>
      <c r="AG178" s="1">
        <f>ROUNDDOWN(AE178/12,0)</f>
        <v>0</v>
      </c>
      <c r="AH178" s="1" t="s">
        <v>8</v>
      </c>
      <c r="AI178" s="1">
        <f>ROUNDDOWN(AE178-AG178*12,0)</f>
        <v>0</v>
      </c>
      <c r="AJ178" s="1" t="s">
        <v>9</v>
      </c>
      <c r="AK178" s="1" t="str">
        <f t="shared" si="52"/>
        <v/>
      </c>
      <c r="AL178" s="218" t="e">
        <f t="shared" si="53"/>
        <v>#VALUE!</v>
      </c>
    </row>
    <row r="179" spans="1:38" ht="20.149999999999999" customHeight="1" thickTop="1" thickBot="1" x14ac:dyDescent="0.25">
      <c r="A179" s="12"/>
      <c r="B179" s="29"/>
      <c r="C179" s="5"/>
      <c r="D179" s="12"/>
      <c r="E179" s="35" t="str">
        <f t="shared" ref="E179" si="74">IF(D179=""," ",DATEDIF(D179,$O$1,"y"))</f>
        <v xml:space="preserve"> </v>
      </c>
      <c r="F179" s="44"/>
      <c r="G179" s="44"/>
      <c r="H179" s="44"/>
      <c r="I179" s="23"/>
      <c r="J179" s="24"/>
      <c r="K179" s="25"/>
      <c r="L179" s="136"/>
      <c r="M179" s="224"/>
      <c r="N179" s="185"/>
      <c r="O179" s="108" t="s">
        <v>201</v>
      </c>
      <c r="P179" s="56">
        <f>P177+AG178</f>
        <v>0</v>
      </c>
      <c r="Q179" s="57" t="s">
        <v>8</v>
      </c>
      <c r="R179" s="58">
        <f>R177+AI178</f>
        <v>0</v>
      </c>
      <c r="S179" s="57" t="s">
        <v>9</v>
      </c>
      <c r="T179" s="78" t="str">
        <f t="shared" si="51"/>
        <v xml:space="preserve"> </v>
      </c>
      <c r="U179" s="120">
        <f>IF(R179/12&gt;1,P179+ROUNDDOWN(R179/12,0),P179)</f>
        <v>0</v>
      </c>
      <c r="V179" s="121" t="s">
        <v>8</v>
      </c>
      <c r="W179" s="121">
        <f>IF(R179/12&gt;1,R179-ROUNDDOWN(R179/12,0)*12,R179)</f>
        <v>0</v>
      </c>
      <c r="X179" s="121" t="s">
        <v>9</v>
      </c>
      <c r="Y179" s="121"/>
      <c r="Z179" s="122"/>
      <c r="AA179" s="123" t="str">
        <f>VLOOKUP(U179*12+W179,月⇒ランク!A:B,2,TRUE)</f>
        <v>Ｋ</v>
      </c>
      <c r="AB179" s="1">
        <f>U179*12+W179</f>
        <v>0</v>
      </c>
      <c r="AK179" s="1" t="str">
        <f t="shared" ref="AK179" si="75">IF(N179="（老）特別養護老人ホーム（H12.4.1以前）",36616,"")</f>
        <v/>
      </c>
      <c r="AL179" s="218" t="e">
        <f t="shared" ref="AL179" si="76">K179-AK179</f>
        <v>#VALUE!</v>
      </c>
    </row>
    <row r="180" spans="1:38" ht="20.149999999999999" customHeight="1" thickTop="1" x14ac:dyDescent="0.2">
      <c r="A180" s="11">
        <v>23</v>
      </c>
      <c r="B180" s="28"/>
      <c r="C180" s="3"/>
      <c r="D180" s="32"/>
      <c r="E180" s="33" t="str">
        <f t="shared" si="56"/>
        <v xml:space="preserve"> </v>
      </c>
      <c r="F180" s="41"/>
      <c r="G180" s="41"/>
      <c r="H180" s="41"/>
      <c r="I180" s="13"/>
      <c r="J180" s="14"/>
      <c r="K180" s="15"/>
      <c r="L180" s="160"/>
      <c r="M180" s="222"/>
      <c r="N180" s="214"/>
      <c r="O180" s="65"/>
      <c r="P180" s="37">
        <f>U180</f>
        <v>124</v>
      </c>
      <c r="Q180" s="14" t="s">
        <v>8</v>
      </c>
      <c r="R180" s="39">
        <f>IF(Y180&gt;=15,W180+1,W180)</f>
        <v>3</v>
      </c>
      <c r="S180" s="14" t="s">
        <v>9</v>
      </c>
      <c r="T180" s="17" t="str">
        <f t="shared" si="51"/>
        <v xml:space="preserve"> </v>
      </c>
      <c r="U180" s="16">
        <f>DATEDIF(I180,$O$1,"y")</f>
        <v>124</v>
      </c>
      <c r="V180" s="14" t="s">
        <v>8</v>
      </c>
      <c r="W180" s="14">
        <f>DATEDIF(I180,$O$1,"ym")</f>
        <v>3</v>
      </c>
      <c r="X180" s="14" t="s">
        <v>9</v>
      </c>
      <c r="Y180" s="14">
        <f>DATEDIF(I180,$O$1,"md")</f>
        <v>1</v>
      </c>
      <c r="Z180" s="15" t="s">
        <v>10</v>
      </c>
      <c r="AA180" s="17"/>
      <c r="AK180" s="1" t="str">
        <f t="shared" si="52"/>
        <v/>
      </c>
      <c r="AL180" s="218" t="e">
        <f t="shared" si="53"/>
        <v>#VALUE!</v>
      </c>
    </row>
    <row r="181" spans="1:38" ht="20.149999999999999" customHeight="1" x14ac:dyDescent="0.2">
      <c r="A181" s="27"/>
      <c r="B181" s="31"/>
      <c r="C181" s="4"/>
      <c r="D181" s="27"/>
      <c r="E181" s="34" t="str">
        <f t="shared" ref="E181:E182" si="77">IF(D181=""," ",DATEDIF(D181,$O$1,"y"))</f>
        <v xml:space="preserve"> </v>
      </c>
      <c r="F181" s="43"/>
      <c r="G181" s="43"/>
      <c r="H181" s="43"/>
      <c r="I181" s="18"/>
      <c r="J181" s="19"/>
      <c r="K181" s="26"/>
      <c r="L181" s="26"/>
      <c r="M181" s="223"/>
      <c r="N181" s="215"/>
      <c r="O181" s="45"/>
      <c r="P181" s="38">
        <f>U181</f>
        <v>0</v>
      </c>
      <c r="Q181" s="19" t="s">
        <v>8</v>
      </c>
      <c r="R181" s="40">
        <f>IF(Y181&gt;=15,W181+1,W181)</f>
        <v>0</v>
      </c>
      <c r="S181" s="19" t="s">
        <v>9</v>
      </c>
      <c r="T181" s="22" t="str">
        <f t="shared" si="51"/>
        <v xml:space="preserve"> </v>
      </c>
      <c r="U181" s="21">
        <f>DATEDIF(I181,K181,"y")</f>
        <v>0</v>
      </c>
      <c r="V181" s="19" t="s">
        <v>8</v>
      </c>
      <c r="W181" s="19">
        <f>DATEDIF(I181,K181,"ym")</f>
        <v>0</v>
      </c>
      <c r="X181" s="19" t="s">
        <v>9</v>
      </c>
      <c r="Y181" s="19">
        <f>DATEDIF(I181,K181,"md")</f>
        <v>0</v>
      </c>
      <c r="Z181" s="20" t="s">
        <v>10</v>
      </c>
      <c r="AA181" s="22"/>
      <c r="AK181" s="1" t="str">
        <f t="shared" si="52"/>
        <v/>
      </c>
      <c r="AL181" s="218" t="e">
        <f t="shared" si="53"/>
        <v>#VALUE!</v>
      </c>
    </row>
    <row r="182" spans="1:38" ht="20.149999999999999" customHeight="1" x14ac:dyDescent="0.2">
      <c r="A182" s="27"/>
      <c r="B182" s="31"/>
      <c r="C182" s="4"/>
      <c r="D182" s="27"/>
      <c r="E182" s="34" t="str">
        <f t="shared" si="77"/>
        <v xml:space="preserve"> </v>
      </c>
      <c r="F182" s="43"/>
      <c r="G182" s="43"/>
      <c r="H182" s="43"/>
      <c r="I182" s="59"/>
      <c r="J182" s="19"/>
      <c r="K182" s="26"/>
      <c r="L182" s="26"/>
      <c r="M182" s="223"/>
      <c r="N182" s="215"/>
      <c r="O182" s="45"/>
      <c r="P182" s="38">
        <f t="shared" ref="P182" si="78">U182</f>
        <v>0</v>
      </c>
      <c r="Q182" s="19" t="s">
        <v>8</v>
      </c>
      <c r="R182" s="40">
        <f t="shared" ref="R182" si="79">IF(Y182&gt;=15,W182+1,W182)</f>
        <v>0</v>
      </c>
      <c r="S182" s="19" t="s">
        <v>9</v>
      </c>
      <c r="T182" s="22" t="str">
        <f t="shared" si="51"/>
        <v xml:space="preserve"> </v>
      </c>
      <c r="U182" s="21">
        <f>DATEDIF(I182,K182,"y")</f>
        <v>0</v>
      </c>
      <c r="V182" s="19" t="s">
        <v>8</v>
      </c>
      <c r="W182" s="19">
        <f>DATEDIF(I182,K182,"ym")</f>
        <v>0</v>
      </c>
      <c r="X182" s="19" t="s">
        <v>9</v>
      </c>
      <c r="Y182" s="19">
        <f>DATEDIF(I182,K182,"md")</f>
        <v>0</v>
      </c>
      <c r="Z182" s="20" t="s">
        <v>10</v>
      </c>
      <c r="AA182" s="22"/>
      <c r="AK182" s="1" t="str">
        <f t="shared" si="52"/>
        <v/>
      </c>
      <c r="AL182" s="218" t="e">
        <f t="shared" si="53"/>
        <v>#VALUE!</v>
      </c>
    </row>
    <row r="183" spans="1:38" ht="20.149999999999999" customHeight="1" x14ac:dyDescent="0.2">
      <c r="A183" s="27"/>
      <c r="B183" s="31"/>
      <c r="C183" s="4"/>
      <c r="D183" s="27"/>
      <c r="E183" s="34" t="str">
        <f t="shared" si="56"/>
        <v xml:space="preserve"> </v>
      </c>
      <c r="F183" s="43"/>
      <c r="G183" s="43"/>
      <c r="H183" s="43"/>
      <c r="I183" s="18"/>
      <c r="J183" s="19"/>
      <c r="K183" s="26"/>
      <c r="L183" s="26"/>
      <c r="M183" s="223"/>
      <c r="N183" s="215"/>
      <c r="O183" s="45"/>
      <c r="P183" s="38">
        <f>U183</f>
        <v>0</v>
      </c>
      <c r="Q183" s="19" t="s">
        <v>8</v>
      </c>
      <c r="R183" s="40">
        <f>IF(Y183&gt;=15,W183+1,W183)</f>
        <v>0</v>
      </c>
      <c r="S183" s="19" t="s">
        <v>9</v>
      </c>
      <c r="T183" s="22" t="str">
        <f t="shared" si="51"/>
        <v xml:space="preserve"> </v>
      </c>
      <c r="U183" s="21">
        <f>DATEDIF(I183,K183,"y")</f>
        <v>0</v>
      </c>
      <c r="V183" s="19" t="s">
        <v>8</v>
      </c>
      <c r="W183" s="19">
        <f>DATEDIF(I183,K183,"ym")</f>
        <v>0</v>
      </c>
      <c r="X183" s="19" t="s">
        <v>9</v>
      </c>
      <c r="Y183" s="19">
        <f>DATEDIF(I183,K183,"md")</f>
        <v>0</v>
      </c>
      <c r="Z183" s="20" t="s">
        <v>10</v>
      </c>
      <c r="AA183" s="22"/>
      <c r="AK183" s="1" t="str">
        <f t="shared" si="52"/>
        <v/>
      </c>
      <c r="AL183" s="218" t="e">
        <f t="shared" si="53"/>
        <v>#VALUE!</v>
      </c>
    </row>
    <row r="184" spans="1:38" ht="20.149999999999999" customHeight="1" thickBot="1" x14ac:dyDescent="0.25">
      <c r="A184" s="27"/>
      <c r="B184" s="31"/>
      <c r="C184" s="4"/>
      <c r="D184" s="27"/>
      <c r="E184" s="34" t="str">
        <f t="shared" si="56"/>
        <v xml:space="preserve"> </v>
      </c>
      <c r="F184" s="43"/>
      <c r="G184" s="43"/>
      <c r="H184" s="43"/>
      <c r="I184" s="59"/>
      <c r="J184" s="19"/>
      <c r="K184" s="26"/>
      <c r="L184" s="26"/>
      <c r="M184" s="223"/>
      <c r="N184" s="215"/>
      <c r="O184" s="45"/>
      <c r="P184" s="38">
        <f t="shared" ref="P184" si="80">U184</f>
        <v>0</v>
      </c>
      <c r="Q184" s="19" t="s">
        <v>8</v>
      </c>
      <c r="R184" s="40">
        <f t="shared" ref="R184" si="81">IF(Y184&gt;=15,W184+1,W184)</f>
        <v>0</v>
      </c>
      <c r="S184" s="19" t="s">
        <v>9</v>
      </c>
      <c r="T184" s="22" t="str">
        <f t="shared" si="51"/>
        <v xml:space="preserve"> </v>
      </c>
      <c r="U184" s="21">
        <f>DATEDIF(I184,K184,"y")</f>
        <v>0</v>
      </c>
      <c r="V184" s="19" t="s">
        <v>8</v>
      </c>
      <c r="W184" s="19">
        <f>DATEDIF(I184,K184,"ym")</f>
        <v>0</v>
      </c>
      <c r="X184" s="19" t="s">
        <v>9</v>
      </c>
      <c r="Y184" s="19">
        <f>DATEDIF(I184,K184,"md")</f>
        <v>0</v>
      </c>
      <c r="Z184" s="20" t="s">
        <v>10</v>
      </c>
      <c r="AA184" s="22"/>
      <c r="AK184" s="1" t="str">
        <f t="shared" si="52"/>
        <v/>
      </c>
      <c r="AL184" s="218" t="e">
        <f t="shared" si="53"/>
        <v>#VALUE!</v>
      </c>
    </row>
    <row r="185" spans="1:38" ht="20.149999999999999" customHeight="1" thickTop="1" x14ac:dyDescent="0.2">
      <c r="A185" s="27"/>
      <c r="B185" s="31"/>
      <c r="C185" s="4"/>
      <c r="D185" s="27"/>
      <c r="E185" s="34" t="str">
        <f t="shared" si="56"/>
        <v xml:space="preserve"> </v>
      </c>
      <c r="F185" s="43"/>
      <c r="G185" s="43"/>
      <c r="H185" s="43"/>
      <c r="I185" s="59"/>
      <c r="J185" s="54"/>
      <c r="K185" s="60"/>
      <c r="L185" s="182"/>
      <c r="M185" s="223"/>
      <c r="N185" s="215"/>
      <c r="O185" s="102" t="s">
        <v>51</v>
      </c>
      <c r="P185" s="103">
        <f>U185</f>
        <v>0</v>
      </c>
      <c r="Q185" s="104" t="s">
        <v>8</v>
      </c>
      <c r="R185" s="105">
        <f>IF(Y185/15&gt;0,W185+ROUND(Y185/30,0),W185)</f>
        <v>0</v>
      </c>
      <c r="S185" s="104" t="s">
        <v>9</v>
      </c>
      <c r="T185" s="106" t="str">
        <f t="shared" si="51"/>
        <v xml:space="preserve"> </v>
      </c>
      <c r="U185" s="103">
        <f>SUMIF(T180:T184,"○",U180:U184)</f>
        <v>0</v>
      </c>
      <c r="V185" s="111" t="s">
        <v>8</v>
      </c>
      <c r="W185" s="112">
        <f>SUMIF(T180:T184,"○",W180:W184)</f>
        <v>0</v>
      </c>
      <c r="X185" s="111" t="s">
        <v>9</v>
      </c>
      <c r="Y185" s="112">
        <f>SUMIF(T180:T184,"○",Y180:Y184)</f>
        <v>0</v>
      </c>
      <c r="Z185" s="113" t="s">
        <v>10</v>
      </c>
      <c r="AA185" s="114"/>
      <c r="AK185" s="1" t="str">
        <f t="shared" si="52"/>
        <v/>
      </c>
      <c r="AL185" s="218" t="e">
        <f t="shared" si="53"/>
        <v>#VALUE!</v>
      </c>
    </row>
    <row r="186" spans="1:38" ht="20.149999999999999" customHeight="1" thickBot="1" x14ac:dyDescent="0.25">
      <c r="A186" s="27"/>
      <c r="B186" s="31"/>
      <c r="C186" s="4"/>
      <c r="D186" s="27"/>
      <c r="E186" s="34" t="str">
        <f t="shared" si="56"/>
        <v xml:space="preserve"> </v>
      </c>
      <c r="F186" s="43"/>
      <c r="G186" s="43"/>
      <c r="H186" s="43"/>
      <c r="I186" s="59"/>
      <c r="J186" s="54"/>
      <c r="K186" s="64"/>
      <c r="L186" s="64"/>
      <c r="M186" s="223"/>
      <c r="N186" s="215"/>
      <c r="O186" s="107" t="s">
        <v>202</v>
      </c>
      <c r="P186" s="53">
        <f>U186</f>
        <v>0</v>
      </c>
      <c r="Q186" s="54" t="s">
        <v>8</v>
      </c>
      <c r="R186" s="55">
        <f>IF(Y186/15&gt;0,W186+ROUND(Y186/30,0),W186)</f>
        <v>0</v>
      </c>
      <c r="S186" s="64" t="s">
        <v>9</v>
      </c>
      <c r="T186" s="62" t="str">
        <f t="shared" si="51"/>
        <v xml:space="preserve"> </v>
      </c>
      <c r="U186" s="115">
        <f>SUMIF(T180:T184,"△",U180:U184)</f>
        <v>0</v>
      </c>
      <c r="V186" s="116" t="s">
        <v>8</v>
      </c>
      <c r="W186" s="117">
        <f>SUMIF(T180:T184,"△",W180:W184)</f>
        <v>0</v>
      </c>
      <c r="X186" s="116" t="s">
        <v>9</v>
      </c>
      <c r="Y186" s="117">
        <f>SUMIF(T180:T184,"△",Y180:Y184)</f>
        <v>0</v>
      </c>
      <c r="Z186" s="118" t="s">
        <v>10</v>
      </c>
      <c r="AA186" s="119"/>
      <c r="AC186" s="1">
        <f>P218*12+R218</f>
        <v>0</v>
      </c>
      <c r="AD186" s="42" t="s">
        <v>203</v>
      </c>
      <c r="AE186" s="42">
        <f>ROUNDDOWN(AC186/3,0)</f>
        <v>0</v>
      </c>
      <c r="AF186" s="1" t="s">
        <v>204</v>
      </c>
      <c r="AG186" s="1">
        <f>ROUNDDOWN(AE186/12,0)</f>
        <v>0</v>
      </c>
      <c r="AH186" s="1" t="s">
        <v>8</v>
      </c>
      <c r="AI186" s="1">
        <f>ROUNDDOWN(AE186-AG186*12,0)</f>
        <v>0</v>
      </c>
      <c r="AJ186" s="1" t="s">
        <v>9</v>
      </c>
      <c r="AK186" s="1" t="str">
        <f t="shared" si="52"/>
        <v/>
      </c>
      <c r="AL186" s="218" t="e">
        <f t="shared" si="53"/>
        <v>#VALUE!</v>
      </c>
    </row>
    <row r="187" spans="1:38" ht="20.149999999999999" customHeight="1" thickTop="1" thickBot="1" x14ac:dyDescent="0.25">
      <c r="A187" s="12"/>
      <c r="B187" s="29"/>
      <c r="C187" s="5"/>
      <c r="D187" s="12"/>
      <c r="E187" s="35" t="str">
        <f t="shared" ref="E187" si="82">IF(D187=""," ",DATEDIF(D187,$O$1,"y"))</f>
        <v xml:space="preserve"> </v>
      </c>
      <c r="F187" s="44"/>
      <c r="G187" s="44"/>
      <c r="H187" s="44"/>
      <c r="I187" s="23"/>
      <c r="J187" s="24"/>
      <c r="K187" s="25"/>
      <c r="L187" s="136"/>
      <c r="M187" s="224"/>
      <c r="N187" s="185"/>
      <c r="O187" s="108" t="s">
        <v>201</v>
      </c>
      <c r="P187" s="56">
        <f>P185+AG186</f>
        <v>0</v>
      </c>
      <c r="Q187" s="57" t="s">
        <v>8</v>
      </c>
      <c r="R187" s="58">
        <f>R185+AI186</f>
        <v>0</v>
      </c>
      <c r="S187" s="57" t="s">
        <v>9</v>
      </c>
      <c r="T187" s="78" t="str">
        <f t="shared" si="51"/>
        <v xml:space="preserve"> </v>
      </c>
      <c r="U187" s="120">
        <f>IF(R187/12&gt;1,P187+ROUNDDOWN(R187/12,0),P187)</f>
        <v>0</v>
      </c>
      <c r="V187" s="121" t="s">
        <v>8</v>
      </c>
      <c r="W187" s="121">
        <f>IF(R187/12&gt;1,R187-ROUNDDOWN(R187/12,0)*12,R187)</f>
        <v>0</v>
      </c>
      <c r="X187" s="121" t="s">
        <v>9</v>
      </c>
      <c r="Y187" s="121"/>
      <c r="Z187" s="122"/>
      <c r="AA187" s="123" t="str">
        <f>VLOOKUP(U187*12+W187,月⇒ランク!A:B,2,TRUE)</f>
        <v>Ｋ</v>
      </c>
      <c r="AB187" s="1">
        <f>U187*12+W187</f>
        <v>0</v>
      </c>
      <c r="AK187" s="1" t="str">
        <f t="shared" ref="AK187" si="83">IF(N187="（老）特別養護老人ホーム（H12.4.1以前）",36616,"")</f>
        <v/>
      </c>
      <c r="AL187" s="218" t="e">
        <f t="shared" ref="AL187" si="84">K187-AK187</f>
        <v>#VALUE!</v>
      </c>
    </row>
    <row r="188" spans="1:38" ht="20.149999999999999" customHeight="1" thickTop="1" x14ac:dyDescent="0.2">
      <c r="A188" s="11">
        <v>24</v>
      </c>
      <c r="B188" s="28"/>
      <c r="C188" s="3"/>
      <c r="D188" s="32"/>
      <c r="E188" s="33" t="str">
        <f t="shared" si="56"/>
        <v xml:space="preserve"> </v>
      </c>
      <c r="F188" s="41"/>
      <c r="G188" s="41"/>
      <c r="H188" s="41"/>
      <c r="I188" s="13"/>
      <c r="J188" s="14"/>
      <c r="K188" s="15"/>
      <c r="L188" s="17"/>
      <c r="M188" s="222"/>
      <c r="N188" s="214"/>
      <c r="O188" s="67"/>
      <c r="P188" s="37">
        <f t="shared" ref="P188:P192" si="85">U188</f>
        <v>124</v>
      </c>
      <c r="Q188" s="14" t="s">
        <v>8</v>
      </c>
      <c r="R188" s="39">
        <f t="shared" ref="R188:R192" si="86">IF(Y188&gt;=15,W188+1,W188)</f>
        <v>3</v>
      </c>
      <c r="S188" s="14" t="s">
        <v>9</v>
      </c>
      <c r="T188" s="17" t="str">
        <f t="shared" si="51"/>
        <v xml:space="preserve"> </v>
      </c>
      <c r="U188" s="16">
        <f>DATEDIF(I188,$O$1,"y")</f>
        <v>124</v>
      </c>
      <c r="V188" s="14" t="s">
        <v>8</v>
      </c>
      <c r="W188" s="14">
        <f>DATEDIF(I188,$O$1,"ym")</f>
        <v>3</v>
      </c>
      <c r="X188" s="14" t="s">
        <v>9</v>
      </c>
      <c r="Y188" s="14">
        <f>DATEDIF(I188,$O$1,"md")</f>
        <v>1</v>
      </c>
      <c r="Z188" s="15" t="s">
        <v>10</v>
      </c>
      <c r="AA188" s="17"/>
      <c r="AK188" s="1" t="str">
        <f t="shared" si="52"/>
        <v/>
      </c>
      <c r="AL188" s="218" t="e">
        <f t="shared" si="53"/>
        <v>#VALUE!</v>
      </c>
    </row>
    <row r="189" spans="1:38" ht="20.149999999999999" customHeight="1" x14ac:dyDescent="0.2">
      <c r="A189" s="27"/>
      <c r="B189" s="31"/>
      <c r="C189" s="4"/>
      <c r="D189" s="27"/>
      <c r="E189" s="34" t="str">
        <f t="shared" si="56"/>
        <v xml:space="preserve"> </v>
      </c>
      <c r="F189" s="43"/>
      <c r="G189" s="43"/>
      <c r="H189" s="43"/>
      <c r="I189" s="18"/>
      <c r="J189" s="19"/>
      <c r="K189" s="26"/>
      <c r="L189" s="182"/>
      <c r="M189" s="223"/>
      <c r="N189" s="215"/>
      <c r="O189" s="45"/>
      <c r="P189" s="38">
        <f t="shared" si="85"/>
        <v>0</v>
      </c>
      <c r="Q189" s="19" t="s">
        <v>8</v>
      </c>
      <c r="R189" s="40">
        <f t="shared" si="86"/>
        <v>0</v>
      </c>
      <c r="S189" s="19" t="s">
        <v>9</v>
      </c>
      <c r="T189" s="22" t="str">
        <f t="shared" si="51"/>
        <v xml:space="preserve"> </v>
      </c>
      <c r="U189" s="21">
        <f>DATEDIF(I189,K189,"y")</f>
        <v>0</v>
      </c>
      <c r="V189" s="19" t="s">
        <v>8</v>
      </c>
      <c r="W189" s="19">
        <f>DATEDIF(I189,K189,"ym")</f>
        <v>0</v>
      </c>
      <c r="X189" s="19" t="s">
        <v>9</v>
      </c>
      <c r="Y189" s="19">
        <f>DATEDIF(I189,K189,"md")</f>
        <v>0</v>
      </c>
      <c r="Z189" s="20" t="s">
        <v>10</v>
      </c>
      <c r="AA189" s="22"/>
      <c r="AK189" s="1" t="str">
        <f t="shared" si="52"/>
        <v/>
      </c>
      <c r="AL189" s="218" t="e">
        <f t="shared" si="53"/>
        <v>#VALUE!</v>
      </c>
    </row>
    <row r="190" spans="1:38" ht="20.149999999999999" customHeight="1" x14ac:dyDescent="0.2">
      <c r="A190" s="27"/>
      <c r="B190" s="31"/>
      <c r="C190" s="4"/>
      <c r="D190" s="27"/>
      <c r="E190" s="34" t="str">
        <f t="shared" si="56"/>
        <v xml:space="preserve"> </v>
      </c>
      <c r="F190" s="43"/>
      <c r="G190" s="43"/>
      <c r="H190" s="43"/>
      <c r="I190" s="18"/>
      <c r="J190" s="19"/>
      <c r="K190" s="26"/>
      <c r="L190" s="182"/>
      <c r="M190" s="223"/>
      <c r="N190" s="215"/>
      <c r="O190" s="158"/>
      <c r="P190" s="38">
        <f t="shared" si="85"/>
        <v>0</v>
      </c>
      <c r="Q190" s="19" t="s">
        <v>8</v>
      </c>
      <c r="R190" s="40">
        <f t="shared" si="86"/>
        <v>0</v>
      </c>
      <c r="S190" s="19" t="s">
        <v>9</v>
      </c>
      <c r="T190" s="22" t="str">
        <f t="shared" si="51"/>
        <v xml:space="preserve"> </v>
      </c>
      <c r="U190" s="21">
        <f>DATEDIF(I190,K190,"y")</f>
        <v>0</v>
      </c>
      <c r="V190" s="19" t="s">
        <v>8</v>
      </c>
      <c r="W190" s="19">
        <f>DATEDIF(I190,K190,"ym")</f>
        <v>0</v>
      </c>
      <c r="X190" s="19" t="s">
        <v>9</v>
      </c>
      <c r="Y190" s="19">
        <f>DATEDIF(I190,K190,"md")</f>
        <v>0</v>
      </c>
      <c r="Z190" s="20" t="s">
        <v>10</v>
      </c>
      <c r="AA190" s="22"/>
      <c r="AK190" s="1" t="str">
        <f t="shared" si="52"/>
        <v/>
      </c>
      <c r="AL190" s="218" t="e">
        <f t="shared" si="53"/>
        <v>#VALUE!</v>
      </c>
    </row>
    <row r="191" spans="1:38" ht="20.149999999999999" customHeight="1" x14ac:dyDescent="0.2">
      <c r="A191" s="27"/>
      <c r="B191" s="31"/>
      <c r="C191" s="4"/>
      <c r="D191" s="27"/>
      <c r="E191" s="34" t="str">
        <f t="shared" si="56"/>
        <v xml:space="preserve"> </v>
      </c>
      <c r="F191" s="43"/>
      <c r="G191" s="43"/>
      <c r="H191" s="43"/>
      <c r="I191" s="59"/>
      <c r="J191" s="54"/>
      <c r="K191" s="60"/>
      <c r="L191" s="182"/>
      <c r="M191" s="223"/>
      <c r="N191" s="215"/>
      <c r="O191" s="61"/>
      <c r="P191" s="53">
        <f t="shared" si="85"/>
        <v>0</v>
      </c>
      <c r="Q191" s="54" t="s">
        <v>8</v>
      </c>
      <c r="R191" s="55">
        <f t="shared" si="86"/>
        <v>0</v>
      </c>
      <c r="S191" s="54" t="s">
        <v>9</v>
      </c>
      <c r="T191" s="62" t="str">
        <f t="shared" si="51"/>
        <v xml:space="preserve"> </v>
      </c>
      <c r="U191" s="63">
        <f>DATEDIF(I191,K191,"y")</f>
        <v>0</v>
      </c>
      <c r="V191" s="54" t="s">
        <v>8</v>
      </c>
      <c r="W191" s="54">
        <f>DATEDIF(I191,K191,"ym")</f>
        <v>0</v>
      </c>
      <c r="X191" s="54" t="s">
        <v>9</v>
      </c>
      <c r="Y191" s="54">
        <f>DATEDIF(I191,K191,"md")</f>
        <v>0</v>
      </c>
      <c r="Z191" s="64" t="s">
        <v>10</v>
      </c>
      <c r="AA191" s="62"/>
      <c r="AK191" s="1" t="str">
        <f t="shared" si="52"/>
        <v/>
      </c>
      <c r="AL191" s="218" t="e">
        <f t="shared" si="53"/>
        <v>#VALUE!</v>
      </c>
    </row>
    <row r="192" spans="1:38" ht="20.149999999999999" customHeight="1" thickBot="1" x14ac:dyDescent="0.25">
      <c r="A192" s="27"/>
      <c r="B192" s="31"/>
      <c r="C192" s="4"/>
      <c r="D192" s="27"/>
      <c r="E192" s="34" t="str">
        <f t="shared" si="56"/>
        <v xml:space="preserve"> </v>
      </c>
      <c r="F192" s="43"/>
      <c r="G192" s="43"/>
      <c r="H192" s="43"/>
      <c r="I192" s="59"/>
      <c r="J192" s="54"/>
      <c r="K192" s="60"/>
      <c r="L192" s="182"/>
      <c r="M192" s="223"/>
      <c r="N192" s="215"/>
      <c r="O192" s="61"/>
      <c r="P192" s="53">
        <f t="shared" si="85"/>
        <v>0</v>
      </c>
      <c r="Q192" s="54" t="s">
        <v>8</v>
      </c>
      <c r="R192" s="55">
        <f t="shared" si="86"/>
        <v>0</v>
      </c>
      <c r="S192" s="54" t="s">
        <v>9</v>
      </c>
      <c r="T192" s="62" t="str">
        <f t="shared" si="51"/>
        <v xml:space="preserve"> </v>
      </c>
      <c r="U192" s="63">
        <f>DATEDIF(I192,K192,"y")</f>
        <v>0</v>
      </c>
      <c r="V192" s="54" t="s">
        <v>8</v>
      </c>
      <c r="W192" s="54">
        <f>DATEDIF(I192,K192,"ym")</f>
        <v>0</v>
      </c>
      <c r="X192" s="54" t="s">
        <v>9</v>
      </c>
      <c r="Y192" s="54">
        <f>DATEDIF(I192,K192,"md")</f>
        <v>0</v>
      </c>
      <c r="Z192" s="64" t="s">
        <v>10</v>
      </c>
      <c r="AA192" s="62"/>
      <c r="AK192" s="1" t="str">
        <f t="shared" si="52"/>
        <v/>
      </c>
      <c r="AL192" s="218" t="e">
        <f t="shared" si="53"/>
        <v>#VALUE!</v>
      </c>
    </row>
    <row r="193" spans="1:38" ht="20.149999999999999" customHeight="1" thickTop="1" x14ac:dyDescent="0.2">
      <c r="A193" s="27"/>
      <c r="B193" s="31"/>
      <c r="C193" s="4"/>
      <c r="D193" s="27"/>
      <c r="E193" s="34" t="str">
        <f t="shared" si="56"/>
        <v xml:space="preserve"> </v>
      </c>
      <c r="F193" s="43"/>
      <c r="G193" s="43"/>
      <c r="H193" s="43"/>
      <c r="I193" s="59"/>
      <c r="J193" s="54"/>
      <c r="K193" s="60"/>
      <c r="L193" s="182"/>
      <c r="M193" s="223"/>
      <c r="N193" s="215"/>
      <c r="O193" s="102" t="s">
        <v>51</v>
      </c>
      <c r="P193" s="103">
        <f>U193</f>
        <v>0</v>
      </c>
      <c r="Q193" s="104" t="s">
        <v>8</v>
      </c>
      <c r="R193" s="105">
        <f>IF(Y193/15&gt;0,W193+ROUND(Y193/30,0),W193)</f>
        <v>0</v>
      </c>
      <c r="S193" s="104" t="s">
        <v>9</v>
      </c>
      <c r="T193" s="106" t="str">
        <f t="shared" si="51"/>
        <v xml:space="preserve"> </v>
      </c>
      <c r="U193" s="103">
        <f>SUMIF(T188:T192,"○",U188:U192)</f>
        <v>0</v>
      </c>
      <c r="V193" s="111" t="s">
        <v>8</v>
      </c>
      <c r="W193" s="112">
        <f>SUMIF(T188:T192,"○",W188:W192)</f>
        <v>0</v>
      </c>
      <c r="X193" s="111" t="s">
        <v>9</v>
      </c>
      <c r="Y193" s="112">
        <f>SUMIF(T188:T192,"○",Y188:Y192)</f>
        <v>0</v>
      </c>
      <c r="Z193" s="113" t="s">
        <v>10</v>
      </c>
      <c r="AA193" s="114"/>
      <c r="AK193" s="1" t="str">
        <f t="shared" si="52"/>
        <v/>
      </c>
      <c r="AL193" s="218" t="e">
        <f t="shared" si="53"/>
        <v>#VALUE!</v>
      </c>
    </row>
    <row r="194" spans="1:38" ht="20.149999999999999" customHeight="1" thickBot="1" x14ac:dyDescent="0.25">
      <c r="A194" s="27"/>
      <c r="B194" s="31"/>
      <c r="C194" s="4"/>
      <c r="D194" s="27"/>
      <c r="E194" s="34" t="str">
        <f t="shared" si="56"/>
        <v xml:space="preserve"> </v>
      </c>
      <c r="F194" s="43"/>
      <c r="G194" s="43"/>
      <c r="H194" s="43"/>
      <c r="I194" s="59"/>
      <c r="J194" s="54"/>
      <c r="K194" s="64"/>
      <c r="L194" s="62"/>
      <c r="M194" s="223"/>
      <c r="N194" s="215"/>
      <c r="O194" s="107" t="s">
        <v>52</v>
      </c>
      <c r="P194" s="53">
        <f>U194</f>
        <v>0</v>
      </c>
      <c r="Q194" s="54" t="s">
        <v>8</v>
      </c>
      <c r="R194" s="55">
        <f>IF(Y194/15&gt;0,W194+ROUND(Y194/30,0),W194)</f>
        <v>0</v>
      </c>
      <c r="S194" s="64" t="s">
        <v>9</v>
      </c>
      <c r="T194" s="62" t="str">
        <f t="shared" si="51"/>
        <v xml:space="preserve"> </v>
      </c>
      <c r="U194" s="115">
        <f>SUMIF(T188:T192,"△",U188:U192)</f>
        <v>0</v>
      </c>
      <c r="V194" s="116" t="s">
        <v>8</v>
      </c>
      <c r="W194" s="117">
        <f>SUMIF(T188:T192,"△",W188:W192)</f>
        <v>0</v>
      </c>
      <c r="X194" s="116" t="s">
        <v>9</v>
      </c>
      <c r="Y194" s="117">
        <f>SUMIF(T188:T192,"△",Y188:Y192)</f>
        <v>0</v>
      </c>
      <c r="Z194" s="118" t="s">
        <v>10</v>
      </c>
      <c r="AA194" s="119"/>
      <c r="AC194" s="1">
        <f>P194*12+R194</f>
        <v>0</v>
      </c>
      <c r="AD194" s="42" t="s">
        <v>69</v>
      </c>
      <c r="AE194" s="42">
        <f>ROUNDDOWN(AC194/3,0)</f>
        <v>0</v>
      </c>
      <c r="AF194" s="1" t="s">
        <v>70</v>
      </c>
      <c r="AG194" s="1">
        <f>ROUNDDOWN(AE194/12,0)</f>
        <v>0</v>
      </c>
      <c r="AH194" s="1" t="s">
        <v>54</v>
      </c>
      <c r="AI194" s="1">
        <f>ROUNDDOWN(AE194-AG194*12,0)</f>
        <v>0</v>
      </c>
      <c r="AJ194" s="1" t="s">
        <v>68</v>
      </c>
      <c r="AK194" s="1" t="str">
        <f t="shared" si="52"/>
        <v/>
      </c>
      <c r="AL194" s="218" t="e">
        <f t="shared" si="53"/>
        <v>#VALUE!</v>
      </c>
    </row>
    <row r="195" spans="1:38" ht="20.149999999999999" customHeight="1" thickTop="1" thickBot="1" x14ac:dyDescent="0.25">
      <c r="A195" s="12"/>
      <c r="B195" s="29"/>
      <c r="C195" s="5"/>
      <c r="D195" s="12"/>
      <c r="E195" s="35" t="str">
        <f t="shared" si="56"/>
        <v xml:space="preserve"> </v>
      </c>
      <c r="F195" s="44"/>
      <c r="G195" s="44"/>
      <c r="H195" s="44"/>
      <c r="I195" s="23"/>
      <c r="J195" s="24"/>
      <c r="K195" s="25"/>
      <c r="L195" s="136"/>
      <c r="M195" s="224"/>
      <c r="N195" s="185"/>
      <c r="O195" s="108" t="s">
        <v>53</v>
      </c>
      <c r="P195" s="56">
        <f>P193+AG194</f>
        <v>0</v>
      </c>
      <c r="Q195" s="57" t="s">
        <v>54</v>
      </c>
      <c r="R195" s="58">
        <f>R193+AI194</f>
        <v>0</v>
      </c>
      <c r="S195" s="57" t="s">
        <v>55</v>
      </c>
      <c r="T195" s="78" t="str">
        <f t="shared" si="51"/>
        <v xml:space="preserve"> </v>
      </c>
      <c r="U195" s="120">
        <f>IF(R195/12&gt;1,P195+ROUNDDOWN(R195/12,0),P195)</f>
        <v>0</v>
      </c>
      <c r="V195" s="121" t="s">
        <v>54</v>
      </c>
      <c r="W195" s="121">
        <f>IF(R195/12&gt;1,R195-ROUNDDOWN(R195/12,0)*12,R195)</f>
        <v>0</v>
      </c>
      <c r="X195" s="121" t="s">
        <v>55</v>
      </c>
      <c r="Y195" s="121"/>
      <c r="Z195" s="122"/>
      <c r="AA195" s="123" t="str">
        <f>VLOOKUP(U195*12+W195,月⇒ランク!A:B,2,TRUE)</f>
        <v>Ｋ</v>
      </c>
      <c r="AB195" s="1">
        <f>U195*12+W195</f>
        <v>0</v>
      </c>
      <c r="AK195" s="1" t="str">
        <f t="shared" si="52"/>
        <v/>
      </c>
      <c r="AL195" s="218" t="e">
        <f t="shared" si="53"/>
        <v>#VALUE!</v>
      </c>
    </row>
    <row r="196" spans="1:38" ht="20.149999999999999" customHeight="1" thickTop="1" x14ac:dyDescent="0.2">
      <c r="A196" s="11">
        <v>25</v>
      </c>
      <c r="B196" s="28"/>
      <c r="C196" s="3"/>
      <c r="D196" s="32"/>
      <c r="E196" s="33" t="str">
        <f t="shared" si="56"/>
        <v xml:space="preserve"> </v>
      </c>
      <c r="F196" s="41"/>
      <c r="G196" s="41"/>
      <c r="H196" s="41"/>
      <c r="I196" s="13"/>
      <c r="J196" s="14"/>
      <c r="K196" s="15"/>
      <c r="L196" s="160"/>
      <c r="M196" s="222"/>
      <c r="N196" s="214"/>
      <c r="O196" s="65"/>
      <c r="P196" s="37">
        <f t="shared" ref="P196:P200" si="87">U196</f>
        <v>124</v>
      </c>
      <c r="Q196" s="14" t="s">
        <v>8</v>
      </c>
      <c r="R196" s="39">
        <f t="shared" ref="R196:R200" si="88">IF(Y196&gt;=15,W196+1,W196)</f>
        <v>3</v>
      </c>
      <c r="S196" s="14" t="s">
        <v>9</v>
      </c>
      <c r="T196" s="17" t="str">
        <f t="shared" si="51"/>
        <v xml:space="preserve"> </v>
      </c>
      <c r="U196" s="16">
        <f>DATEDIF(I196,$O$1,"y")</f>
        <v>124</v>
      </c>
      <c r="V196" s="14" t="s">
        <v>8</v>
      </c>
      <c r="W196" s="14">
        <f>DATEDIF(I196,$O$1,"ym")</f>
        <v>3</v>
      </c>
      <c r="X196" s="14" t="s">
        <v>9</v>
      </c>
      <c r="Y196" s="14">
        <f>DATEDIF(I196,$O$1,"md")</f>
        <v>1</v>
      </c>
      <c r="Z196" s="15" t="s">
        <v>10</v>
      </c>
      <c r="AA196" s="17"/>
      <c r="AK196" s="1" t="str">
        <f t="shared" si="52"/>
        <v/>
      </c>
      <c r="AL196" s="218" t="e">
        <f t="shared" si="53"/>
        <v>#VALUE!</v>
      </c>
    </row>
    <row r="197" spans="1:38" ht="20.149999999999999" customHeight="1" x14ac:dyDescent="0.2">
      <c r="A197" s="27"/>
      <c r="B197" s="31"/>
      <c r="C197" s="4"/>
      <c r="D197" s="27"/>
      <c r="E197" s="34" t="str">
        <f t="shared" si="56"/>
        <v xml:space="preserve"> </v>
      </c>
      <c r="F197" s="43"/>
      <c r="G197" s="43"/>
      <c r="H197" s="43"/>
      <c r="I197" s="18"/>
      <c r="J197" s="19"/>
      <c r="K197" s="20"/>
      <c r="L197" s="20"/>
      <c r="M197" s="223"/>
      <c r="N197" s="215"/>
      <c r="O197" s="45"/>
      <c r="P197" s="38">
        <f t="shared" si="87"/>
        <v>0</v>
      </c>
      <c r="Q197" s="19" t="s">
        <v>8</v>
      </c>
      <c r="R197" s="40">
        <f t="shared" si="88"/>
        <v>0</v>
      </c>
      <c r="S197" s="19" t="s">
        <v>9</v>
      </c>
      <c r="T197" s="22" t="str">
        <f t="shared" ref="T197:T260" si="89">IF(OR(L:L="現施設",L:L="同一法人"),"○",IF(L:L="他法人","△"," "))</f>
        <v xml:space="preserve"> </v>
      </c>
      <c r="U197" s="21">
        <f>DATEDIF(I197,K197,"y")</f>
        <v>0</v>
      </c>
      <c r="V197" s="19" t="s">
        <v>8</v>
      </c>
      <c r="W197" s="19">
        <f>DATEDIF(I197,K197,"ym")</f>
        <v>0</v>
      </c>
      <c r="X197" s="19" t="s">
        <v>9</v>
      </c>
      <c r="Y197" s="19">
        <f>DATEDIF(I197,K197,"md")</f>
        <v>0</v>
      </c>
      <c r="Z197" s="20" t="s">
        <v>10</v>
      </c>
      <c r="AA197" s="22"/>
      <c r="AK197" s="1" t="str">
        <f t="shared" ref="AK197:AK260" si="90">IF(N197="（老）特別養護老人ホーム（H12.4.1以前）",36616,"")</f>
        <v/>
      </c>
      <c r="AL197" s="218" t="e">
        <f t="shared" si="53"/>
        <v>#VALUE!</v>
      </c>
    </row>
    <row r="198" spans="1:38" ht="20.149999999999999" customHeight="1" x14ac:dyDescent="0.2">
      <c r="A198" s="27"/>
      <c r="B198" s="31"/>
      <c r="C198" s="4"/>
      <c r="D198" s="27"/>
      <c r="E198" s="34" t="str">
        <f t="shared" si="56"/>
        <v xml:space="preserve"> </v>
      </c>
      <c r="F198" s="43"/>
      <c r="G198" s="43"/>
      <c r="H198" s="43"/>
      <c r="I198" s="18"/>
      <c r="J198" s="19"/>
      <c r="K198" s="20"/>
      <c r="L198" s="20"/>
      <c r="M198" s="223"/>
      <c r="N198" s="215"/>
      <c r="O198" s="45"/>
      <c r="P198" s="38">
        <f t="shared" si="87"/>
        <v>0</v>
      </c>
      <c r="Q198" s="19" t="s">
        <v>8</v>
      </c>
      <c r="R198" s="40">
        <f t="shared" si="88"/>
        <v>0</v>
      </c>
      <c r="S198" s="19" t="s">
        <v>9</v>
      </c>
      <c r="T198" s="22" t="str">
        <f t="shared" si="89"/>
        <v xml:space="preserve"> </v>
      </c>
      <c r="U198" s="21">
        <f>DATEDIF(I198,K198,"y")</f>
        <v>0</v>
      </c>
      <c r="V198" s="19" t="s">
        <v>8</v>
      </c>
      <c r="W198" s="19">
        <f>DATEDIF(I198,K198,"ym")</f>
        <v>0</v>
      </c>
      <c r="X198" s="19" t="s">
        <v>9</v>
      </c>
      <c r="Y198" s="19">
        <f>DATEDIF(I198,K198,"md")</f>
        <v>0</v>
      </c>
      <c r="Z198" s="20" t="s">
        <v>10</v>
      </c>
      <c r="AA198" s="22"/>
      <c r="AK198" s="1" t="str">
        <f t="shared" si="90"/>
        <v/>
      </c>
      <c r="AL198" s="218" t="e">
        <f t="shared" ref="AL198:AL261" si="91">K198-AK198</f>
        <v>#VALUE!</v>
      </c>
    </row>
    <row r="199" spans="1:38" ht="20.149999999999999" customHeight="1" x14ac:dyDescent="0.2">
      <c r="A199" s="27"/>
      <c r="B199" s="31"/>
      <c r="C199" s="4"/>
      <c r="D199" s="27"/>
      <c r="E199" s="34" t="str">
        <f t="shared" si="56"/>
        <v xml:space="preserve"> </v>
      </c>
      <c r="F199" s="43"/>
      <c r="G199" s="43"/>
      <c r="H199" s="43"/>
      <c r="I199" s="18"/>
      <c r="J199" s="19"/>
      <c r="K199" s="20"/>
      <c r="L199" s="20"/>
      <c r="M199" s="223"/>
      <c r="N199" s="215"/>
      <c r="O199" s="45"/>
      <c r="P199" s="38">
        <f t="shared" si="87"/>
        <v>0</v>
      </c>
      <c r="Q199" s="19" t="s">
        <v>8</v>
      </c>
      <c r="R199" s="40">
        <f t="shared" si="88"/>
        <v>0</v>
      </c>
      <c r="S199" s="19" t="s">
        <v>9</v>
      </c>
      <c r="T199" s="22" t="str">
        <f t="shared" si="89"/>
        <v xml:space="preserve"> </v>
      </c>
      <c r="U199" s="21">
        <f>DATEDIF(I199,K199,"y")</f>
        <v>0</v>
      </c>
      <c r="V199" s="19" t="s">
        <v>8</v>
      </c>
      <c r="W199" s="19">
        <f>DATEDIF(I199,K199,"ym")</f>
        <v>0</v>
      </c>
      <c r="X199" s="19" t="s">
        <v>9</v>
      </c>
      <c r="Y199" s="19">
        <f>DATEDIF(I199,K199,"md")</f>
        <v>0</v>
      </c>
      <c r="Z199" s="20" t="s">
        <v>10</v>
      </c>
      <c r="AA199" s="22"/>
      <c r="AK199" s="1" t="str">
        <f t="shared" si="90"/>
        <v/>
      </c>
      <c r="AL199" s="218" t="e">
        <f t="shared" si="91"/>
        <v>#VALUE!</v>
      </c>
    </row>
    <row r="200" spans="1:38" ht="20.149999999999999" customHeight="1" thickBot="1" x14ac:dyDescent="0.25">
      <c r="A200" s="27"/>
      <c r="B200" s="31"/>
      <c r="C200" s="4"/>
      <c r="D200" s="27"/>
      <c r="E200" s="34" t="str">
        <f t="shared" si="56"/>
        <v xml:space="preserve"> </v>
      </c>
      <c r="F200" s="43"/>
      <c r="G200" s="43"/>
      <c r="H200" s="43"/>
      <c r="I200" s="59"/>
      <c r="J200" s="54"/>
      <c r="K200" s="60"/>
      <c r="L200" s="20"/>
      <c r="M200" s="223"/>
      <c r="N200" s="215"/>
      <c r="O200" s="61"/>
      <c r="P200" s="53">
        <f t="shared" si="87"/>
        <v>0</v>
      </c>
      <c r="Q200" s="54" t="s">
        <v>8</v>
      </c>
      <c r="R200" s="55">
        <f t="shared" si="88"/>
        <v>0</v>
      </c>
      <c r="S200" s="54" t="s">
        <v>9</v>
      </c>
      <c r="T200" s="62" t="str">
        <f t="shared" si="89"/>
        <v xml:space="preserve"> </v>
      </c>
      <c r="U200" s="63">
        <f>DATEDIF(I200,K200,"y")</f>
        <v>0</v>
      </c>
      <c r="V200" s="54" t="s">
        <v>8</v>
      </c>
      <c r="W200" s="54">
        <f>DATEDIF(I200,K200,"ym")</f>
        <v>0</v>
      </c>
      <c r="X200" s="54" t="s">
        <v>9</v>
      </c>
      <c r="Y200" s="54">
        <f>DATEDIF(I200,K200,"md")</f>
        <v>0</v>
      </c>
      <c r="Z200" s="64" t="s">
        <v>10</v>
      </c>
      <c r="AA200" s="62"/>
      <c r="AK200" s="1" t="str">
        <f t="shared" si="90"/>
        <v/>
      </c>
      <c r="AL200" s="218" t="e">
        <f t="shared" si="91"/>
        <v>#VALUE!</v>
      </c>
    </row>
    <row r="201" spans="1:38" ht="20.149999999999999" customHeight="1" thickTop="1" x14ac:dyDescent="0.2">
      <c r="A201" s="27"/>
      <c r="B201" s="31"/>
      <c r="C201" s="4"/>
      <c r="D201" s="27"/>
      <c r="E201" s="34" t="str">
        <f t="shared" si="56"/>
        <v xml:space="preserve"> </v>
      </c>
      <c r="F201" s="43"/>
      <c r="G201" s="43"/>
      <c r="H201" s="43"/>
      <c r="I201" s="59"/>
      <c r="J201" s="54"/>
      <c r="K201" s="60"/>
      <c r="L201" s="20"/>
      <c r="M201" s="223"/>
      <c r="N201" s="215"/>
      <c r="O201" s="102" t="s">
        <v>51</v>
      </c>
      <c r="P201" s="103">
        <f>U201</f>
        <v>0</v>
      </c>
      <c r="Q201" s="104" t="s">
        <v>8</v>
      </c>
      <c r="R201" s="105">
        <f>IF(Y201/15&gt;0,W201+ROUND(Y201/30,0),W201)</f>
        <v>0</v>
      </c>
      <c r="S201" s="104" t="s">
        <v>9</v>
      </c>
      <c r="T201" s="106" t="str">
        <f t="shared" si="89"/>
        <v xml:space="preserve"> </v>
      </c>
      <c r="U201" s="103">
        <f>SUMIF(T196:T200,"○",U196:U200)</f>
        <v>0</v>
      </c>
      <c r="V201" s="111" t="s">
        <v>8</v>
      </c>
      <c r="W201" s="112">
        <f>SUMIF(T196:T200,"○",W196:W200)</f>
        <v>0</v>
      </c>
      <c r="X201" s="111" t="s">
        <v>9</v>
      </c>
      <c r="Y201" s="112">
        <f>SUMIF(T196:T200,"○",Y196:Y200)</f>
        <v>0</v>
      </c>
      <c r="Z201" s="113" t="s">
        <v>10</v>
      </c>
      <c r="AA201" s="114"/>
      <c r="AK201" s="1" t="str">
        <f t="shared" si="90"/>
        <v/>
      </c>
      <c r="AL201" s="218" t="e">
        <f t="shared" si="91"/>
        <v>#VALUE!</v>
      </c>
    </row>
    <row r="202" spans="1:38" ht="20.149999999999999" customHeight="1" thickBot="1" x14ac:dyDescent="0.25">
      <c r="A202" s="27"/>
      <c r="B202" s="31"/>
      <c r="C202" s="4"/>
      <c r="D202" s="27"/>
      <c r="E202" s="34" t="str">
        <f t="shared" si="56"/>
        <v xml:space="preserve"> </v>
      </c>
      <c r="F202" s="43"/>
      <c r="G202" s="43"/>
      <c r="H202" s="43"/>
      <c r="I202" s="59"/>
      <c r="J202" s="54"/>
      <c r="K202" s="64"/>
      <c r="L202" s="20"/>
      <c r="M202" s="223"/>
      <c r="N202" s="215"/>
      <c r="O202" s="107" t="s">
        <v>52</v>
      </c>
      <c r="P202" s="53">
        <f>U202</f>
        <v>0</v>
      </c>
      <c r="Q202" s="54" t="s">
        <v>8</v>
      </c>
      <c r="R202" s="55">
        <f>IF(Y202/15&gt;0,W202+ROUND(Y202/30,0),W202)</f>
        <v>0</v>
      </c>
      <c r="S202" s="64" t="s">
        <v>9</v>
      </c>
      <c r="T202" s="62" t="str">
        <f t="shared" si="89"/>
        <v xml:space="preserve"> </v>
      </c>
      <c r="U202" s="115">
        <f>SUMIF(T196:T200,"△",U196:U200)</f>
        <v>0</v>
      </c>
      <c r="V202" s="116" t="s">
        <v>8</v>
      </c>
      <c r="W202" s="117">
        <f>SUMIF(T196:T200,"△",W196:W200)</f>
        <v>0</v>
      </c>
      <c r="X202" s="116" t="s">
        <v>9</v>
      </c>
      <c r="Y202" s="117">
        <f>SUMIF(T196:T200,"△",Y196:Y200)</f>
        <v>0</v>
      </c>
      <c r="Z202" s="118" t="s">
        <v>10</v>
      </c>
      <c r="AA202" s="119"/>
      <c r="AC202" s="1">
        <f>P202*12+R202</f>
        <v>0</v>
      </c>
      <c r="AD202" s="42" t="s">
        <v>69</v>
      </c>
      <c r="AE202" s="42">
        <f>ROUNDDOWN(AC202/3,0)</f>
        <v>0</v>
      </c>
      <c r="AF202" s="1" t="s">
        <v>70</v>
      </c>
      <c r="AG202" s="1">
        <f>ROUNDDOWN(AE202/12,0)</f>
        <v>0</v>
      </c>
      <c r="AH202" s="1" t="s">
        <v>54</v>
      </c>
      <c r="AI202" s="1">
        <f>ROUNDDOWN(AE202-AG202*12,0)</f>
        <v>0</v>
      </c>
      <c r="AJ202" s="1" t="s">
        <v>68</v>
      </c>
      <c r="AK202" s="1" t="str">
        <f t="shared" si="90"/>
        <v/>
      </c>
      <c r="AL202" s="218" t="e">
        <f t="shared" si="91"/>
        <v>#VALUE!</v>
      </c>
    </row>
    <row r="203" spans="1:38" ht="20.149999999999999" customHeight="1" thickTop="1" thickBot="1" x14ac:dyDescent="0.25">
      <c r="A203" s="12"/>
      <c r="B203" s="29"/>
      <c r="C203" s="5"/>
      <c r="D203" s="12"/>
      <c r="E203" s="35" t="str">
        <f t="shared" si="56"/>
        <v xml:space="preserve"> </v>
      </c>
      <c r="F203" s="44"/>
      <c r="G203" s="44"/>
      <c r="H203" s="44"/>
      <c r="I203" s="23"/>
      <c r="J203" s="24"/>
      <c r="K203" s="25"/>
      <c r="L203" s="20"/>
      <c r="M203" s="224"/>
      <c r="N203" s="185"/>
      <c r="O203" s="108" t="s">
        <v>53</v>
      </c>
      <c r="P203" s="56">
        <f>P201+AG202</f>
        <v>0</v>
      </c>
      <c r="Q203" s="57" t="s">
        <v>54</v>
      </c>
      <c r="R203" s="58">
        <f>R201+AI202</f>
        <v>0</v>
      </c>
      <c r="S203" s="57" t="s">
        <v>55</v>
      </c>
      <c r="T203" s="78" t="str">
        <f t="shared" si="89"/>
        <v xml:space="preserve"> </v>
      </c>
      <c r="U203" s="120">
        <f>IF(R203/12&gt;1,P203+ROUNDDOWN(R203/12,0),P203)</f>
        <v>0</v>
      </c>
      <c r="V203" s="121" t="s">
        <v>54</v>
      </c>
      <c r="W203" s="121">
        <f>IF(R203/12&gt;1,R203-ROUNDDOWN(R203/12,0)*12,R203)</f>
        <v>0</v>
      </c>
      <c r="X203" s="121" t="s">
        <v>55</v>
      </c>
      <c r="Y203" s="121"/>
      <c r="Z203" s="122"/>
      <c r="AA203" s="123" t="str">
        <f>VLOOKUP(U203*12+W203,月⇒ランク!A:B,2,TRUE)</f>
        <v>Ｋ</v>
      </c>
      <c r="AB203" s="1">
        <f>U203*12+W203</f>
        <v>0</v>
      </c>
      <c r="AK203" s="1" t="str">
        <f t="shared" si="90"/>
        <v/>
      </c>
      <c r="AL203" s="218" t="e">
        <f t="shared" si="91"/>
        <v>#VALUE!</v>
      </c>
    </row>
    <row r="204" spans="1:38" ht="20.149999999999999" customHeight="1" thickTop="1" x14ac:dyDescent="0.2">
      <c r="A204" s="11">
        <v>26</v>
      </c>
      <c r="B204" s="188"/>
      <c r="C204" s="3"/>
      <c r="D204" s="32"/>
      <c r="E204" s="33" t="str">
        <f t="shared" si="56"/>
        <v xml:space="preserve"> </v>
      </c>
      <c r="F204" s="41"/>
      <c r="G204" s="41"/>
      <c r="H204" s="41"/>
      <c r="I204" s="13"/>
      <c r="J204" s="14"/>
      <c r="K204" s="15"/>
      <c r="L204" s="160"/>
      <c r="M204" s="222"/>
      <c r="N204" s="214"/>
      <c r="O204" s="67"/>
      <c r="P204" s="37">
        <f t="shared" ref="P204:P208" si="92">U204</f>
        <v>124</v>
      </c>
      <c r="Q204" s="14" t="s">
        <v>8</v>
      </c>
      <c r="R204" s="39">
        <f t="shared" ref="R204:R208" si="93">IF(Y204&gt;=15,W204+1,W204)</f>
        <v>3</v>
      </c>
      <c r="S204" s="14" t="s">
        <v>9</v>
      </c>
      <c r="T204" s="17" t="str">
        <f t="shared" si="89"/>
        <v xml:space="preserve"> </v>
      </c>
      <c r="U204" s="16">
        <f>DATEDIF(I204,$O$1,"y")</f>
        <v>124</v>
      </c>
      <c r="V204" s="14" t="s">
        <v>8</v>
      </c>
      <c r="W204" s="14">
        <f>DATEDIF(I204,$O$1,"ym")</f>
        <v>3</v>
      </c>
      <c r="X204" s="14" t="s">
        <v>9</v>
      </c>
      <c r="Y204" s="14">
        <f>DATEDIF(I204,$O$1,"md")</f>
        <v>1</v>
      </c>
      <c r="Z204" s="15" t="s">
        <v>10</v>
      </c>
      <c r="AA204" s="17"/>
      <c r="AK204" s="1" t="str">
        <f t="shared" si="90"/>
        <v/>
      </c>
      <c r="AL204" s="218" t="e">
        <f t="shared" si="91"/>
        <v>#VALUE!</v>
      </c>
    </row>
    <row r="205" spans="1:38" ht="20.149999999999999" customHeight="1" x14ac:dyDescent="0.2">
      <c r="A205" s="27"/>
      <c r="B205" s="31"/>
      <c r="C205" s="4"/>
      <c r="D205" s="27"/>
      <c r="E205" s="34" t="str">
        <f t="shared" si="56"/>
        <v xml:space="preserve"> </v>
      </c>
      <c r="F205" s="43"/>
      <c r="G205" s="43"/>
      <c r="H205" s="43"/>
      <c r="I205" s="154"/>
      <c r="J205" s="19"/>
      <c r="K205" s="26"/>
      <c r="L205" s="26"/>
      <c r="M205" s="223"/>
      <c r="N205" s="215"/>
      <c r="O205" s="45"/>
      <c r="P205" s="38">
        <f t="shared" si="92"/>
        <v>0</v>
      </c>
      <c r="Q205" s="19" t="s">
        <v>8</v>
      </c>
      <c r="R205" s="40">
        <f t="shared" si="93"/>
        <v>0</v>
      </c>
      <c r="S205" s="19" t="s">
        <v>9</v>
      </c>
      <c r="T205" s="22" t="str">
        <f t="shared" si="89"/>
        <v xml:space="preserve"> </v>
      </c>
      <c r="U205" s="21">
        <f>DATEDIF(I205,K205,"y")</f>
        <v>0</v>
      </c>
      <c r="V205" s="19" t="s">
        <v>8</v>
      </c>
      <c r="W205" s="19">
        <f>DATEDIF(I205,K205,"ym")</f>
        <v>0</v>
      </c>
      <c r="X205" s="19" t="s">
        <v>9</v>
      </c>
      <c r="Y205" s="19">
        <f>DATEDIF(I205,K205,"md")</f>
        <v>0</v>
      </c>
      <c r="Z205" s="20" t="s">
        <v>10</v>
      </c>
      <c r="AA205" s="22"/>
      <c r="AK205" s="1" t="str">
        <f t="shared" si="90"/>
        <v/>
      </c>
      <c r="AL205" s="218" t="e">
        <f t="shared" si="91"/>
        <v>#VALUE!</v>
      </c>
    </row>
    <row r="206" spans="1:38" ht="20.149999999999999" customHeight="1" x14ac:dyDescent="0.2">
      <c r="A206" s="27"/>
      <c r="B206" s="31"/>
      <c r="C206" s="4"/>
      <c r="D206" s="27"/>
      <c r="E206" s="34" t="str">
        <f t="shared" si="56"/>
        <v xml:space="preserve"> </v>
      </c>
      <c r="F206" s="43"/>
      <c r="G206" s="43"/>
      <c r="H206" s="43"/>
      <c r="I206" s="18"/>
      <c r="J206" s="19"/>
      <c r="K206" s="26"/>
      <c r="L206" s="163"/>
      <c r="M206" s="223"/>
      <c r="N206" s="215"/>
      <c r="O206" s="158"/>
      <c r="P206" s="38">
        <f t="shared" si="92"/>
        <v>0</v>
      </c>
      <c r="Q206" s="19" t="s">
        <v>8</v>
      </c>
      <c r="R206" s="40">
        <f t="shared" si="93"/>
        <v>0</v>
      </c>
      <c r="S206" s="19" t="s">
        <v>9</v>
      </c>
      <c r="T206" s="22" t="str">
        <f t="shared" si="89"/>
        <v xml:space="preserve"> </v>
      </c>
      <c r="U206" s="21">
        <f>DATEDIF(I206,K206,"y")</f>
        <v>0</v>
      </c>
      <c r="V206" s="19" t="s">
        <v>8</v>
      </c>
      <c r="W206" s="19">
        <f>DATEDIF(I206,K206,"ym")</f>
        <v>0</v>
      </c>
      <c r="X206" s="19" t="s">
        <v>9</v>
      </c>
      <c r="Y206" s="19">
        <f>DATEDIF(I206,K206,"md")</f>
        <v>0</v>
      </c>
      <c r="Z206" s="20" t="s">
        <v>10</v>
      </c>
      <c r="AA206" s="22"/>
      <c r="AK206" s="1" t="str">
        <f t="shared" si="90"/>
        <v/>
      </c>
      <c r="AL206" s="218" t="e">
        <f t="shared" si="91"/>
        <v>#VALUE!</v>
      </c>
    </row>
    <row r="207" spans="1:38" ht="20.149999999999999" customHeight="1" x14ac:dyDescent="0.2">
      <c r="A207" s="27"/>
      <c r="B207" s="31"/>
      <c r="C207" s="4"/>
      <c r="D207" s="27"/>
      <c r="E207" s="34" t="str">
        <f t="shared" si="56"/>
        <v xml:space="preserve"> </v>
      </c>
      <c r="F207" s="43"/>
      <c r="G207" s="43"/>
      <c r="H207" s="43"/>
      <c r="I207" s="59"/>
      <c r="J207" s="54"/>
      <c r="K207" s="60"/>
      <c r="L207" s="20"/>
      <c r="M207" s="223"/>
      <c r="N207" s="215"/>
      <c r="O207" s="61"/>
      <c r="P207" s="53">
        <f t="shared" si="92"/>
        <v>0</v>
      </c>
      <c r="Q207" s="54" t="s">
        <v>8</v>
      </c>
      <c r="R207" s="55">
        <f t="shared" si="93"/>
        <v>0</v>
      </c>
      <c r="S207" s="54" t="s">
        <v>9</v>
      </c>
      <c r="T207" s="62" t="str">
        <f t="shared" si="89"/>
        <v xml:space="preserve"> </v>
      </c>
      <c r="U207" s="63">
        <f>DATEDIF(I207,K207,"y")</f>
        <v>0</v>
      </c>
      <c r="V207" s="54" t="s">
        <v>8</v>
      </c>
      <c r="W207" s="54">
        <f>DATEDIF(I207,K207,"ym")</f>
        <v>0</v>
      </c>
      <c r="X207" s="54" t="s">
        <v>9</v>
      </c>
      <c r="Y207" s="54">
        <f>DATEDIF(I207,K207,"md")</f>
        <v>0</v>
      </c>
      <c r="Z207" s="64" t="s">
        <v>10</v>
      </c>
      <c r="AA207" s="62"/>
      <c r="AK207" s="1" t="str">
        <f t="shared" si="90"/>
        <v/>
      </c>
      <c r="AL207" s="218" t="e">
        <f t="shared" si="91"/>
        <v>#VALUE!</v>
      </c>
    </row>
    <row r="208" spans="1:38" ht="20.149999999999999" customHeight="1" thickBot="1" x14ac:dyDescent="0.25">
      <c r="A208" s="27"/>
      <c r="B208" s="31"/>
      <c r="C208" s="4"/>
      <c r="D208" s="27"/>
      <c r="E208" s="34" t="str">
        <f t="shared" si="56"/>
        <v xml:space="preserve"> </v>
      </c>
      <c r="F208" s="43"/>
      <c r="G208" s="43"/>
      <c r="H208" s="43"/>
      <c r="I208" s="59"/>
      <c r="J208" s="54"/>
      <c r="K208" s="60"/>
      <c r="L208" s="20"/>
      <c r="M208" s="223"/>
      <c r="N208" s="215"/>
      <c r="O208" s="61"/>
      <c r="P208" s="53">
        <f t="shared" si="92"/>
        <v>0</v>
      </c>
      <c r="Q208" s="54" t="s">
        <v>8</v>
      </c>
      <c r="R208" s="55">
        <f t="shared" si="93"/>
        <v>0</v>
      </c>
      <c r="S208" s="54" t="s">
        <v>9</v>
      </c>
      <c r="T208" s="62" t="str">
        <f t="shared" si="89"/>
        <v xml:space="preserve"> </v>
      </c>
      <c r="U208" s="63">
        <f>DATEDIF(I208,K208,"y")</f>
        <v>0</v>
      </c>
      <c r="V208" s="54" t="s">
        <v>8</v>
      </c>
      <c r="W208" s="54">
        <f>DATEDIF(I208,K208,"ym")</f>
        <v>0</v>
      </c>
      <c r="X208" s="54" t="s">
        <v>9</v>
      </c>
      <c r="Y208" s="54">
        <f>DATEDIF(I208,K208,"md")</f>
        <v>0</v>
      </c>
      <c r="Z208" s="64" t="s">
        <v>10</v>
      </c>
      <c r="AA208" s="62"/>
      <c r="AK208" s="1" t="str">
        <f t="shared" si="90"/>
        <v/>
      </c>
      <c r="AL208" s="218" t="e">
        <f t="shared" si="91"/>
        <v>#VALUE!</v>
      </c>
    </row>
    <row r="209" spans="1:38" ht="20.149999999999999" customHeight="1" thickTop="1" x14ac:dyDescent="0.2">
      <c r="A209" s="27"/>
      <c r="B209" s="31"/>
      <c r="C209" s="4"/>
      <c r="D209" s="27"/>
      <c r="E209" s="34" t="str">
        <f t="shared" si="56"/>
        <v xml:space="preserve"> </v>
      </c>
      <c r="F209" s="43"/>
      <c r="G209" s="43"/>
      <c r="H209" s="43"/>
      <c r="I209" s="59"/>
      <c r="J209" s="54"/>
      <c r="K209" s="60"/>
      <c r="L209" s="163"/>
      <c r="M209" s="223"/>
      <c r="N209" s="215"/>
      <c r="O209" s="102" t="s">
        <v>51</v>
      </c>
      <c r="P209" s="103">
        <f>U209</f>
        <v>0</v>
      </c>
      <c r="Q209" s="104" t="s">
        <v>8</v>
      </c>
      <c r="R209" s="105">
        <f>IF(Y209/15&gt;0,W209+ROUND(Y209/30,0),W209)</f>
        <v>0</v>
      </c>
      <c r="S209" s="104" t="s">
        <v>9</v>
      </c>
      <c r="T209" s="106" t="str">
        <f t="shared" si="89"/>
        <v xml:space="preserve"> </v>
      </c>
      <c r="U209" s="103">
        <f>SUMIF(T204:T208,"○",U204:U208)</f>
        <v>0</v>
      </c>
      <c r="V209" s="111" t="s">
        <v>8</v>
      </c>
      <c r="W209" s="112">
        <f>SUMIF(T204:T208,"○",W204:W208)</f>
        <v>0</v>
      </c>
      <c r="X209" s="111" t="s">
        <v>9</v>
      </c>
      <c r="Y209" s="112">
        <f>SUMIF(T204:T208,"○",Y204:Y208)</f>
        <v>0</v>
      </c>
      <c r="Z209" s="113" t="s">
        <v>10</v>
      </c>
      <c r="AA209" s="114"/>
      <c r="AK209" s="1" t="str">
        <f t="shared" si="90"/>
        <v/>
      </c>
      <c r="AL209" s="218" t="e">
        <f t="shared" si="91"/>
        <v>#VALUE!</v>
      </c>
    </row>
    <row r="210" spans="1:38" ht="20.149999999999999" customHeight="1" thickBot="1" x14ac:dyDescent="0.25">
      <c r="A210" s="27"/>
      <c r="B210" s="31"/>
      <c r="C210" s="4"/>
      <c r="D210" s="27"/>
      <c r="E210" s="34" t="str">
        <f t="shared" si="56"/>
        <v xml:space="preserve"> </v>
      </c>
      <c r="F210" s="43"/>
      <c r="G210" s="43"/>
      <c r="H210" s="43"/>
      <c r="I210" s="59"/>
      <c r="J210" s="54"/>
      <c r="K210" s="64"/>
      <c r="L210" s="163"/>
      <c r="M210" s="223"/>
      <c r="N210" s="215"/>
      <c r="O210" s="107" t="s">
        <v>52</v>
      </c>
      <c r="P210" s="53">
        <f>U210</f>
        <v>0</v>
      </c>
      <c r="Q210" s="54" t="s">
        <v>8</v>
      </c>
      <c r="R210" s="55">
        <f>IF(Y210/15&gt;0,W210+ROUND(Y210/30,0),W210)</f>
        <v>0</v>
      </c>
      <c r="S210" s="64" t="s">
        <v>9</v>
      </c>
      <c r="T210" s="62" t="str">
        <f t="shared" si="89"/>
        <v xml:space="preserve"> </v>
      </c>
      <c r="U210" s="115">
        <f>SUMIF(T204:T208,"△",U204:U208)</f>
        <v>0</v>
      </c>
      <c r="V210" s="116" t="s">
        <v>8</v>
      </c>
      <c r="W210" s="117">
        <f>SUMIF(T204:T208,"△",W204:W208)</f>
        <v>0</v>
      </c>
      <c r="X210" s="116" t="s">
        <v>9</v>
      </c>
      <c r="Y210" s="117">
        <f>SUMIF(T204:T208,"△",Y204:Y208)</f>
        <v>0</v>
      </c>
      <c r="Z210" s="118" t="s">
        <v>10</v>
      </c>
      <c r="AA210" s="119"/>
      <c r="AC210" s="1">
        <f>P210*12+R210</f>
        <v>0</v>
      </c>
      <c r="AD210" s="42" t="s">
        <v>69</v>
      </c>
      <c r="AE210" s="42">
        <f>ROUNDDOWN(AC210/3,0)</f>
        <v>0</v>
      </c>
      <c r="AF210" s="1" t="s">
        <v>70</v>
      </c>
      <c r="AG210" s="1">
        <f>ROUNDDOWN(AE210/12,0)</f>
        <v>0</v>
      </c>
      <c r="AH210" s="1" t="s">
        <v>54</v>
      </c>
      <c r="AI210" s="1">
        <f>ROUNDDOWN(AE210-AG210*12,0)</f>
        <v>0</v>
      </c>
      <c r="AJ210" s="1" t="s">
        <v>68</v>
      </c>
      <c r="AK210" s="1" t="str">
        <f t="shared" si="90"/>
        <v/>
      </c>
      <c r="AL210" s="218" t="e">
        <f t="shared" si="91"/>
        <v>#VALUE!</v>
      </c>
    </row>
    <row r="211" spans="1:38" ht="20.149999999999999" customHeight="1" thickTop="1" thickBot="1" x14ac:dyDescent="0.25">
      <c r="A211" s="12"/>
      <c r="B211" s="29"/>
      <c r="C211" s="5"/>
      <c r="D211" s="12"/>
      <c r="E211" s="35" t="str">
        <f t="shared" si="56"/>
        <v xml:space="preserve"> </v>
      </c>
      <c r="F211" s="44"/>
      <c r="G211" s="44"/>
      <c r="H211" s="44"/>
      <c r="I211" s="23"/>
      <c r="J211" s="24"/>
      <c r="K211" s="25"/>
      <c r="L211" s="60"/>
      <c r="M211" s="224"/>
      <c r="N211" s="185"/>
      <c r="O211" s="108" t="s">
        <v>53</v>
      </c>
      <c r="P211" s="56">
        <f>P209+AG210</f>
        <v>0</v>
      </c>
      <c r="Q211" s="57" t="s">
        <v>54</v>
      </c>
      <c r="R211" s="58">
        <f>R209+AI210</f>
        <v>0</v>
      </c>
      <c r="S211" s="57" t="s">
        <v>55</v>
      </c>
      <c r="T211" s="78" t="str">
        <f t="shared" si="89"/>
        <v xml:space="preserve"> </v>
      </c>
      <c r="U211" s="120">
        <f>IF(R211/12&gt;1,P211+ROUNDDOWN(R211/12,0),P211)</f>
        <v>0</v>
      </c>
      <c r="V211" s="121" t="s">
        <v>54</v>
      </c>
      <c r="W211" s="121">
        <f>IF(R211/12&gt;1,R211-ROUNDDOWN(R211/12,0)*12,R211)</f>
        <v>0</v>
      </c>
      <c r="X211" s="121" t="s">
        <v>55</v>
      </c>
      <c r="Y211" s="121"/>
      <c r="Z211" s="122"/>
      <c r="AA211" s="123" t="str">
        <f>VLOOKUP(U211*12+W211,月⇒ランク!A:B,2,TRUE)</f>
        <v>Ｋ</v>
      </c>
      <c r="AB211" s="1">
        <f>U211*12+W211</f>
        <v>0</v>
      </c>
      <c r="AK211" s="1" t="str">
        <f t="shared" si="90"/>
        <v/>
      </c>
      <c r="AL211" s="218" t="e">
        <f t="shared" si="91"/>
        <v>#VALUE!</v>
      </c>
    </row>
    <row r="212" spans="1:38" ht="20.149999999999999" customHeight="1" thickTop="1" x14ac:dyDescent="0.2">
      <c r="A212" s="11">
        <v>27</v>
      </c>
      <c r="B212" s="28"/>
      <c r="C212" s="3"/>
      <c r="D212" s="32"/>
      <c r="E212" s="33" t="str">
        <f t="shared" ref="E212:E275" si="94">IF(D212=""," ",DATEDIF(D212,$O$1,"y"))</f>
        <v xml:space="preserve"> </v>
      </c>
      <c r="F212" s="41"/>
      <c r="G212" s="41"/>
      <c r="H212" s="41"/>
      <c r="I212" s="13"/>
      <c r="J212" s="14"/>
      <c r="K212" s="15"/>
      <c r="L212" s="160"/>
      <c r="M212" s="222"/>
      <c r="N212" s="214"/>
      <c r="O212" s="67"/>
      <c r="P212" s="37">
        <f t="shared" ref="P212:P216" si="95">U212</f>
        <v>124</v>
      </c>
      <c r="Q212" s="14" t="s">
        <v>8</v>
      </c>
      <c r="R212" s="39">
        <f t="shared" ref="R212:R216" si="96">IF(Y212&gt;=15,W212+1,W212)</f>
        <v>3</v>
      </c>
      <c r="S212" s="14" t="s">
        <v>9</v>
      </c>
      <c r="T212" s="17" t="str">
        <f t="shared" si="89"/>
        <v xml:space="preserve"> </v>
      </c>
      <c r="U212" s="16">
        <f>DATEDIF(I212,$O$1,"y")</f>
        <v>124</v>
      </c>
      <c r="V212" s="14" t="s">
        <v>8</v>
      </c>
      <c r="W212" s="14">
        <f>DATEDIF(I212,$O$1,"ym")</f>
        <v>3</v>
      </c>
      <c r="X212" s="14" t="s">
        <v>9</v>
      </c>
      <c r="Y212" s="14">
        <f>DATEDIF(I212,$O$1,"md")</f>
        <v>1</v>
      </c>
      <c r="Z212" s="15" t="s">
        <v>10</v>
      </c>
      <c r="AA212" s="17"/>
      <c r="AK212" s="1" t="str">
        <f t="shared" si="90"/>
        <v/>
      </c>
      <c r="AL212" s="218" t="e">
        <f t="shared" si="91"/>
        <v>#VALUE!</v>
      </c>
    </row>
    <row r="213" spans="1:38" ht="20.149999999999999" customHeight="1" x14ac:dyDescent="0.2">
      <c r="A213" s="27"/>
      <c r="B213" s="31"/>
      <c r="C213" s="4"/>
      <c r="D213" s="27"/>
      <c r="E213" s="34" t="str">
        <f t="shared" si="94"/>
        <v xml:space="preserve"> </v>
      </c>
      <c r="F213" s="43"/>
      <c r="G213" s="43"/>
      <c r="H213" s="43"/>
      <c r="I213" s="18"/>
      <c r="J213" s="19"/>
      <c r="K213" s="26"/>
      <c r="L213" s="26"/>
      <c r="M213" s="223"/>
      <c r="N213" s="215"/>
      <c r="O213" s="45"/>
      <c r="P213" s="38">
        <f t="shared" si="95"/>
        <v>0</v>
      </c>
      <c r="Q213" s="19" t="s">
        <v>8</v>
      </c>
      <c r="R213" s="40">
        <f t="shared" si="96"/>
        <v>0</v>
      </c>
      <c r="S213" s="19" t="s">
        <v>9</v>
      </c>
      <c r="T213" s="22" t="str">
        <f t="shared" si="89"/>
        <v xml:space="preserve"> </v>
      </c>
      <c r="U213" s="21">
        <f>DATEDIF(I213,K213,"y")</f>
        <v>0</v>
      </c>
      <c r="V213" s="19" t="s">
        <v>8</v>
      </c>
      <c r="W213" s="19">
        <f>DATEDIF(I213,K213,"ym")</f>
        <v>0</v>
      </c>
      <c r="X213" s="19" t="s">
        <v>9</v>
      </c>
      <c r="Y213" s="19">
        <f>DATEDIF(I213,K213,"md")</f>
        <v>0</v>
      </c>
      <c r="Z213" s="20" t="s">
        <v>10</v>
      </c>
      <c r="AA213" s="22"/>
      <c r="AK213" s="1" t="str">
        <f t="shared" si="90"/>
        <v/>
      </c>
      <c r="AL213" s="218" t="e">
        <f t="shared" si="91"/>
        <v>#VALUE!</v>
      </c>
    </row>
    <row r="214" spans="1:38" ht="20.149999999999999" customHeight="1" x14ac:dyDescent="0.2">
      <c r="A214" s="27"/>
      <c r="B214" s="31"/>
      <c r="C214" s="4"/>
      <c r="D214" s="27"/>
      <c r="E214" s="34" t="str">
        <f t="shared" si="94"/>
        <v xml:space="preserve"> </v>
      </c>
      <c r="F214" s="43"/>
      <c r="G214" s="43"/>
      <c r="H214" s="43"/>
      <c r="I214" s="18"/>
      <c r="J214" s="19"/>
      <c r="K214" s="26"/>
      <c r="L214" s="163"/>
      <c r="M214" s="223"/>
      <c r="N214" s="215"/>
      <c r="O214" s="158"/>
      <c r="P214" s="38">
        <f t="shared" si="95"/>
        <v>0</v>
      </c>
      <c r="Q214" s="19" t="s">
        <v>8</v>
      </c>
      <c r="R214" s="40">
        <f t="shared" si="96"/>
        <v>0</v>
      </c>
      <c r="S214" s="19" t="s">
        <v>9</v>
      </c>
      <c r="T214" s="22" t="str">
        <f t="shared" si="89"/>
        <v xml:space="preserve"> </v>
      </c>
      <c r="U214" s="21">
        <f>DATEDIF(I214,K214,"y")</f>
        <v>0</v>
      </c>
      <c r="V214" s="19" t="s">
        <v>8</v>
      </c>
      <c r="W214" s="19">
        <f>DATEDIF(I214,K214,"ym")</f>
        <v>0</v>
      </c>
      <c r="X214" s="19" t="s">
        <v>9</v>
      </c>
      <c r="Y214" s="19">
        <f>DATEDIF(I214,K214,"md")</f>
        <v>0</v>
      </c>
      <c r="Z214" s="20" t="s">
        <v>10</v>
      </c>
      <c r="AA214" s="22"/>
      <c r="AK214" s="1" t="str">
        <f t="shared" si="90"/>
        <v/>
      </c>
      <c r="AL214" s="218" t="e">
        <f t="shared" si="91"/>
        <v>#VALUE!</v>
      </c>
    </row>
    <row r="215" spans="1:38" ht="20.149999999999999" customHeight="1" x14ac:dyDescent="0.2">
      <c r="A215" s="27"/>
      <c r="B215" s="31"/>
      <c r="C215" s="4"/>
      <c r="D215" s="27"/>
      <c r="E215" s="34" t="str">
        <f t="shared" si="94"/>
        <v xml:space="preserve"> </v>
      </c>
      <c r="F215" s="43"/>
      <c r="G215" s="43"/>
      <c r="H215" s="43"/>
      <c r="I215" s="59"/>
      <c r="J215" s="54"/>
      <c r="K215" s="60"/>
      <c r="L215" s="20"/>
      <c r="M215" s="223"/>
      <c r="N215" s="215"/>
      <c r="O215" s="61"/>
      <c r="P215" s="53">
        <f t="shared" si="95"/>
        <v>0</v>
      </c>
      <c r="Q215" s="54" t="s">
        <v>8</v>
      </c>
      <c r="R215" s="55">
        <f t="shared" si="96"/>
        <v>0</v>
      </c>
      <c r="S215" s="54" t="s">
        <v>9</v>
      </c>
      <c r="T215" s="62" t="str">
        <f t="shared" si="89"/>
        <v xml:space="preserve"> </v>
      </c>
      <c r="U215" s="63">
        <f>DATEDIF(I215,K215,"y")</f>
        <v>0</v>
      </c>
      <c r="V215" s="54" t="s">
        <v>8</v>
      </c>
      <c r="W215" s="54">
        <f>DATEDIF(I215,K215,"ym")</f>
        <v>0</v>
      </c>
      <c r="X215" s="54" t="s">
        <v>9</v>
      </c>
      <c r="Y215" s="54">
        <f>DATEDIF(I215,K215,"md")</f>
        <v>0</v>
      </c>
      <c r="Z215" s="64" t="s">
        <v>10</v>
      </c>
      <c r="AA215" s="62"/>
      <c r="AK215" s="1" t="str">
        <f t="shared" si="90"/>
        <v/>
      </c>
      <c r="AL215" s="218" t="e">
        <f t="shared" si="91"/>
        <v>#VALUE!</v>
      </c>
    </row>
    <row r="216" spans="1:38" ht="20.149999999999999" customHeight="1" thickBot="1" x14ac:dyDescent="0.25">
      <c r="A216" s="27"/>
      <c r="B216" s="31"/>
      <c r="C216" s="4"/>
      <c r="D216" s="27"/>
      <c r="E216" s="34" t="str">
        <f t="shared" si="94"/>
        <v xml:space="preserve"> </v>
      </c>
      <c r="F216" s="43"/>
      <c r="G216" s="43"/>
      <c r="H216" s="43"/>
      <c r="I216" s="59"/>
      <c r="J216" s="54"/>
      <c r="K216" s="60"/>
      <c r="L216" s="20"/>
      <c r="M216" s="223"/>
      <c r="N216" s="215"/>
      <c r="O216" s="61"/>
      <c r="P216" s="53">
        <f t="shared" si="95"/>
        <v>0</v>
      </c>
      <c r="Q216" s="54" t="s">
        <v>8</v>
      </c>
      <c r="R216" s="55">
        <f t="shared" si="96"/>
        <v>0</v>
      </c>
      <c r="S216" s="54" t="s">
        <v>9</v>
      </c>
      <c r="T216" s="62" t="str">
        <f t="shared" si="89"/>
        <v xml:space="preserve"> </v>
      </c>
      <c r="U216" s="63">
        <f>DATEDIF(I216,K216,"y")</f>
        <v>0</v>
      </c>
      <c r="V216" s="54" t="s">
        <v>8</v>
      </c>
      <c r="W216" s="54">
        <f>DATEDIF(I216,K216,"ym")</f>
        <v>0</v>
      </c>
      <c r="X216" s="54" t="s">
        <v>9</v>
      </c>
      <c r="Y216" s="54">
        <f>DATEDIF(I216,K216,"md")</f>
        <v>0</v>
      </c>
      <c r="Z216" s="64" t="s">
        <v>10</v>
      </c>
      <c r="AA216" s="62"/>
      <c r="AK216" s="1" t="str">
        <f t="shared" si="90"/>
        <v/>
      </c>
      <c r="AL216" s="218" t="e">
        <f t="shared" si="91"/>
        <v>#VALUE!</v>
      </c>
    </row>
    <row r="217" spans="1:38" ht="20.149999999999999" customHeight="1" thickTop="1" x14ac:dyDescent="0.2">
      <c r="A217" s="27"/>
      <c r="B217" s="31"/>
      <c r="C217" s="4"/>
      <c r="D217" s="27"/>
      <c r="E217" s="34" t="str">
        <f t="shared" si="94"/>
        <v xml:space="preserve"> </v>
      </c>
      <c r="F217" s="43"/>
      <c r="G217" s="43"/>
      <c r="H217" s="43"/>
      <c r="I217" s="59"/>
      <c r="J217" s="54"/>
      <c r="K217" s="60"/>
      <c r="L217" s="20"/>
      <c r="M217" s="223"/>
      <c r="N217" s="215"/>
      <c r="O217" s="102" t="s">
        <v>51</v>
      </c>
      <c r="P217" s="103">
        <f>U217</f>
        <v>0</v>
      </c>
      <c r="Q217" s="104" t="s">
        <v>8</v>
      </c>
      <c r="R217" s="105">
        <f>IF(Y217/15&gt;0,W217+ROUND(Y217/30,0),W217)</f>
        <v>0</v>
      </c>
      <c r="S217" s="104" t="s">
        <v>9</v>
      </c>
      <c r="T217" s="106" t="str">
        <f t="shared" si="89"/>
        <v xml:space="preserve"> </v>
      </c>
      <c r="U217" s="103">
        <f>SUMIF(T212:T216,"○",U212:U216)</f>
        <v>0</v>
      </c>
      <c r="V217" s="111" t="s">
        <v>8</v>
      </c>
      <c r="W217" s="112">
        <f>SUMIF(T212:T216,"○",W212:W216)</f>
        <v>0</v>
      </c>
      <c r="X217" s="111" t="s">
        <v>9</v>
      </c>
      <c r="Y217" s="112">
        <f>SUMIF(T212:T216,"○",Y212:Y216)</f>
        <v>0</v>
      </c>
      <c r="Z217" s="113" t="s">
        <v>10</v>
      </c>
      <c r="AA217" s="114"/>
      <c r="AK217" s="1" t="str">
        <f t="shared" si="90"/>
        <v/>
      </c>
      <c r="AL217" s="218" t="e">
        <f t="shared" si="91"/>
        <v>#VALUE!</v>
      </c>
    </row>
    <row r="218" spans="1:38" ht="20.149999999999999" customHeight="1" thickBot="1" x14ac:dyDescent="0.25">
      <c r="A218" s="27"/>
      <c r="B218" s="31"/>
      <c r="C218" s="4"/>
      <c r="D218" s="27"/>
      <c r="E218" s="34" t="str">
        <f t="shared" si="94"/>
        <v xml:space="preserve"> </v>
      </c>
      <c r="F218" s="43"/>
      <c r="G218" s="43"/>
      <c r="H218" s="43"/>
      <c r="I218" s="59"/>
      <c r="J218" s="54"/>
      <c r="K218" s="64"/>
      <c r="L218" s="20"/>
      <c r="M218" s="223"/>
      <c r="N218" s="215"/>
      <c r="O218" s="107" t="s">
        <v>52</v>
      </c>
      <c r="P218" s="53">
        <f>U218</f>
        <v>0</v>
      </c>
      <c r="Q218" s="54" t="s">
        <v>8</v>
      </c>
      <c r="R218" s="55">
        <f>IF(Y218/15&gt;0,W218+ROUND(Y218/30,0),W218)</f>
        <v>0</v>
      </c>
      <c r="S218" s="64" t="s">
        <v>9</v>
      </c>
      <c r="T218" s="62" t="str">
        <f t="shared" si="89"/>
        <v xml:space="preserve"> </v>
      </c>
      <c r="U218" s="115">
        <f>SUMIF(T212:T216,"△",U212:U216)</f>
        <v>0</v>
      </c>
      <c r="V218" s="116" t="s">
        <v>8</v>
      </c>
      <c r="W218" s="117">
        <f>SUMIF(T212:T216,"△",W212:W216)</f>
        <v>0</v>
      </c>
      <c r="X218" s="116" t="s">
        <v>9</v>
      </c>
      <c r="Y218" s="117">
        <f>SUMIF(T212:T216,"△",Y212:Y216)</f>
        <v>0</v>
      </c>
      <c r="Z218" s="118" t="s">
        <v>10</v>
      </c>
      <c r="AA218" s="119"/>
      <c r="AC218" s="1">
        <f>P218*12+R218</f>
        <v>0</v>
      </c>
      <c r="AD218" s="42" t="s">
        <v>69</v>
      </c>
      <c r="AE218" s="42">
        <f>ROUNDDOWN(AC218/3,0)</f>
        <v>0</v>
      </c>
      <c r="AF218" s="1" t="s">
        <v>70</v>
      </c>
      <c r="AG218" s="1">
        <f>ROUNDDOWN(AE218/12,0)</f>
        <v>0</v>
      </c>
      <c r="AH218" s="1" t="s">
        <v>54</v>
      </c>
      <c r="AI218" s="1">
        <f>ROUNDDOWN(AE218-AG218*12,0)</f>
        <v>0</v>
      </c>
      <c r="AJ218" s="1" t="s">
        <v>68</v>
      </c>
      <c r="AK218" s="1" t="str">
        <f t="shared" si="90"/>
        <v/>
      </c>
      <c r="AL218" s="218" t="e">
        <f t="shared" si="91"/>
        <v>#VALUE!</v>
      </c>
    </row>
    <row r="219" spans="1:38" ht="20.149999999999999" customHeight="1" thickTop="1" thickBot="1" x14ac:dyDescent="0.25">
      <c r="A219" s="12"/>
      <c r="B219" s="29"/>
      <c r="C219" s="5"/>
      <c r="D219" s="12"/>
      <c r="E219" s="35" t="str">
        <f t="shared" si="94"/>
        <v xml:space="preserve"> </v>
      </c>
      <c r="F219" s="44"/>
      <c r="G219" s="44"/>
      <c r="H219" s="44"/>
      <c r="I219" s="23"/>
      <c r="J219" s="24"/>
      <c r="K219" s="25"/>
      <c r="L219" s="60"/>
      <c r="M219" s="224"/>
      <c r="N219" s="185"/>
      <c r="O219" s="108" t="s">
        <v>53</v>
      </c>
      <c r="P219" s="56">
        <f>P217+AG218</f>
        <v>0</v>
      </c>
      <c r="Q219" s="57" t="s">
        <v>54</v>
      </c>
      <c r="R219" s="58">
        <f>R217+AI218</f>
        <v>0</v>
      </c>
      <c r="S219" s="57" t="s">
        <v>55</v>
      </c>
      <c r="T219" s="78" t="str">
        <f t="shared" si="89"/>
        <v xml:space="preserve"> </v>
      </c>
      <c r="U219" s="120">
        <f>IF(R219/12&gt;1,P219+ROUNDDOWN(R219/12,0),P219)</f>
        <v>0</v>
      </c>
      <c r="V219" s="121" t="s">
        <v>54</v>
      </c>
      <c r="W219" s="121">
        <f>IF(R219/12&gt;1,R219-ROUNDDOWN(R219/12,0)*12,R219)</f>
        <v>0</v>
      </c>
      <c r="X219" s="121" t="s">
        <v>55</v>
      </c>
      <c r="Y219" s="121"/>
      <c r="Z219" s="122"/>
      <c r="AA219" s="123" t="str">
        <f>VLOOKUP(U219*12+W219,月⇒ランク!A:B,2,TRUE)</f>
        <v>Ｋ</v>
      </c>
      <c r="AB219" s="1">
        <f>U219*12+W219</f>
        <v>0</v>
      </c>
      <c r="AK219" s="1" t="str">
        <f t="shared" si="90"/>
        <v/>
      </c>
      <c r="AL219" s="218" t="e">
        <f t="shared" si="91"/>
        <v>#VALUE!</v>
      </c>
    </row>
    <row r="220" spans="1:38" ht="20.149999999999999" customHeight="1" thickTop="1" x14ac:dyDescent="0.2">
      <c r="A220" s="11">
        <v>28</v>
      </c>
      <c r="B220" s="28"/>
      <c r="C220" s="3"/>
      <c r="D220" s="32"/>
      <c r="E220" s="33" t="str">
        <f t="shared" si="94"/>
        <v xml:space="preserve"> </v>
      </c>
      <c r="F220" s="41"/>
      <c r="G220" s="41"/>
      <c r="H220" s="41"/>
      <c r="I220" s="13"/>
      <c r="J220" s="14"/>
      <c r="K220" s="15"/>
      <c r="L220" s="160"/>
      <c r="M220" s="222"/>
      <c r="N220" s="214"/>
      <c r="O220" s="65"/>
      <c r="P220" s="37">
        <f t="shared" ref="P220:P224" si="97">U220</f>
        <v>124</v>
      </c>
      <c r="Q220" s="14" t="s">
        <v>8</v>
      </c>
      <c r="R220" s="39">
        <f t="shared" ref="R220:R224" si="98">IF(Y220&gt;=15,W220+1,W220)</f>
        <v>3</v>
      </c>
      <c r="S220" s="14" t="s">
        <v>9</v>
      </c>
      <c r="T220" s="17" t="str">
        <f t="shared" si="89"/>
        <v xml:space="preserve"> </v>
      </c>
      <c r="U220" s="16">
        <f>DATEDIF(I220,$O$1,"y")</f>
        <v>124</v>
      </c>
      <c r="V220" s="14" t="s">
        <v>8</v>
      </c>
      <c r="W220" s="14">
        <f>DATEDIF(I220,$O$1,"ym")</f>
        <v>3</v>
      </c>
      <c r="X220" s="14" t="s">
        <v>9</v>
      </c>
      <c r="Y220" s="14">
        <f>DATEDIF(I220,$O$1,"md")</f>
        <v>1</v>
      </c>
      <c r="Z220" s="15" t="s">
        <v>10</v>
      </c>
      <c r="AA220" s="17"/>
      <c r="AK220" s="1" t="str">
        <f t="shared" si="90"/>
        <v/>
      </c>
      <c r="AL220" s="218" t="e">
        <f t="shared" si="91"/>
        <v>#VALUE!</v>
      </c>
    </row>
    <row r="221" spans="1:38" ht="20.149999999999999" customHeight="1" x14ac:dyDescent="0.2">
      <c r="A221" s="27"/>
      <c r="B221" s="31"/>
      <c r="C221" s="4"/>
      <c r="D221" s="27"/>
      <c r="E221" s="34" t="str">
        <f t="shared" si="94"/>
        <v xml:space="preserve"> </v>
      </c>
      <c r="F221" s="43"/>
      <c r="G221" s="43"/>
      <c r="H221" s="43"/>
      <c r="I221" s="18"/>
      <c r="J221" s="19"/>
      <c r="K221" s="26"/>
      <c r="L221" s="26"/>
      <c r="M221" s="223"/>
      <c r="N221" s="215"/>
      <c r="O221" s="45"/>
      <c r="P221" s="38">
        <f t="shared" si="97"/>
        <v>0</v>
      </c>
      <c r="Q221" s="19" t="s">
        <v>8</v>
      </c>
      <c r="R221" s="40">
        <f t="shared" si="98"/>
        <v>0</v>
      </c>
      <c r="S221" s="19" t="s">
        <v>9</v>
      </c>
      <c r="T221" s="22" t="str">
        <f t="shared" si="89"/>
        <v xml:space="preserve"> </v>
      </c>
      <c r="U221" s="21">
        <f>DATEDIF(I221,K221,"y")</f>
        <v>0</v>
      </c>
      <c r="V221" s="19" t="s">
        <v>8</v>
      </c>
      <c r="W221" s="19">
        <f>DATEDIF(I221,K221,"ym")</f>
        <v>0</v>
      </c>
      <c r="X221" s="19" t="s">
        <v>9</v>
      </c>
      <c r="Y221" s="19">
        <f>DATEDIF(I221,K221,"md")</f>
        <v>0</v>
      </c>
      <c r="Z221" s="20" t="s">
        <v>10</v>
      </c>
      <c r="AA221" s="22"/>
      <c r="AK221" s="1" t="str">
        <f t="shared" si="90"/>
        <v/>
      </c>
      <c r="AL221" s="218" t="e">
        <f t="shared" si="91"/>
        <v>#VALUE!</v>
      </c>
    </row>
    <row r="222" spans="1:38" ht="20.149999999999999" customHeight="1" x14ac:dyDescent="0.2">
      <c r="A222" s="27"/>
      <c r="B222" s="31"/>
      <c r="C222" s="4"/>
      <c r="D222" s="27"/>
      <c r="E222" s="34" t="str">
        <f t="shared" si="94"/>
        <v xml:space="preserve"> </v>
      </c>
      <c r="F222" s="43"/>
      <c r="G222" s="43"/>
      <c r="H222" s="43"/>
      <c r="I222" s="18"/>
      <c r="J222" s="19"/>
      <c r="K222" s="26"/>
      <c r="L222" s="26"/>
      <c r="M222" s="223"/>
      <c r="N222" s="215"/>
      <c r="O222" s="45"/>
      <c r="P222" s="38">
        <f t="shared" si="97"/>
        <v>0</v>
      </c>
      <c r="Q222" s="19" t="s">
        <v>8</v>
      </c>
      <c r="R222" s="40">
        <f t="shared" si="98"/>
        <v>0</v>
      </c>
      <c r="S222" s="19" t="s">
        <v>9</v>
      </c>
      <c r="T222" s="22" t="str">
        <f t="shared" si="89"/>
        <v xml:space="preserve"> </v>
      </c>
      <c r="U222" s="21">
        <f>DATEDIF(I222,K222,"y")</f>
        <v>0</v>
      </c>
      <c r="V222" s="19" t="s">
        <v>8</v>
      </c>
      <c r="W222" s="19">
        <f>DATEDIF(I222,K222,"ym")</f>
        <v>0</v>
      </c>
      <c r="X222" s="19" t="s">
        <v>9</v>
      </c>
      <c r="Y222" s="19">
        <f>DATEDIF(I222,K222,"md")</f>
        <v>0</v>
      </c>
      <c r="Z222" s="20" t="s">
        <v>10</v>
      </c>
      <c r="AA222" s="22"/>
      <c r="AK222" s="1" t="str">
        <f t="shared" si="90"/>
        <v/>
      </c>
      <c r="AL222" s="218" t="e">
        <f t="shared" si="91"/>
        <v>#VALUE!</v>
      </c>
    </row>
    <row r="223" spans="1:38" ht="20.149999999999999" customHeight="1" x14ac:dyDescent="0.2">
      <c r="A223" s="27"/>
      <c r="B223" s="31"/>
      <c r="C223" s="4"/>
      <c r="D223" s="27"/>
      <c r="E223" s="34" t="str">
        <f t="shared" si="94"/>
        <v xml:space="preserve"> </v>
      </c>
      <c r="F223" s="43"/>
      <c r="G223" s="43"/>
      <c r="H223" s="43"/>
      <c r="I223" s="59"/>
      <c r="J223" s="54"/>
      <c r="K223" s="60"/>
      <c r="L223" s="60"/>
      <c r="M223" s="223"/>
      <c r="N223" s="215"/>
      <c r="O223" s="61"/>
      <c r="P223" s="53">
        <f t="shared" si="97"/>
        <v>0</v>
      </c>
      <c r="Q223" s="54" t="s">
        <v>8</v>
      </c>
      <c r="R223" s="55">
        <f t="shared" si="98"/>
        <v>0</v>
      </c>
      <c r="S223" s="54" t="s">
        <v>9</v>
      </c>
      <c r="T223" s="62" t="str">
        <f t="shared" si="89"/>
        <v xml:space="preserve"> </v>
      </c>
      <c r="U223" s="63">
        <f>DATEDIF(I223,K223,"y")</f>
        <v>0</v>
      </c>
      <c r="V223" s="54" t="s">
        <v>8</v>
      </c>
      <c r="W223" s="54">
        <f>DATEDIF(I223,K223,"ym")</f>
        <v>0</v>
      </c>
      <c r="X223" s="54" t="s">
        <v>9</v>
      </c>
      <c r="Y223" s="54">
        <f>DATEDIF(I223,K223,"md")</f>
        <v>0</v>
      </c>
      <c r="Z223" s="64" t="s">
        <v>10</v>
      </c>
      <c r="AA223" s="62"/>
      <c r="AK223" s="1" t="str">
        <f t="shared" si="90"/>
        <v/>
      </c>
      <c r="AL223" s="218" t="e">
        <f t="shared" si="91"/>
        <v>#VALUE!</v>
      </c>
    </row>
    <row r="224" spans="1:38" ht="20.149999999999999" customHeight="1" thickBot="1" x14ac:dyDescent="0.25">
      <c r="A224" s="27"/>
      <c r="B224" s="31"/>
      <c r="C224" s="4"/>
      <c r="D224" s="27"/>
      <c r="E224" s="34" t="str">
        <f t="shared" si="94"/>
        <v xml:space="preserve"> </v>
      </c>
      <c r="F224" s="43"/>
      <c r="G224" s="43"/>
      <c r="H224" s="43"/>
      <c r="I224" s="59"/>
      <c r="J224" s="54"/>
      <c r="K224" s="60"/>
      <c r="L224" s="163"/>
      <c r="M224" s="223"/>
      <c r="N224" s="215"/>
      <c r="O224" s="61"/>
      <c r="P224" s="53">
        <f t="shared" si="97"/>
        <v>0</v>
      </c>
      <c r="Q224" s="54" t="s">
        <v>8</v>
      </c>
      <c r="R224" s="55">
        <f t="shared" si="98"/>
        <v>0</v>
      </c>
      <c r="S224" s="54" t="s">
        <v>9</v>
      </c>
      <c r="T224" s="62" t="str">
        <f t="shared" si="89"/>
        <v xml:space="preserve"> </v>
      </c>
      <c r="U224" s="63">
        <f>DATEDIF(I224,K224,"y")</f>
        <v>0</v>
      </c>
      <c r="V224" s="54" t="s">
        <v>8</v>
      </c>
      <c r="W224" s="54">
        <f>DATEDIF(I224,K224,"ym")</f>
        <v>0</v>
      </c>
      <c r="X224" s="54" t="s">
        <v>9</v>
      </c>
      <c r="Y224" s="54">
        <f>DATEDIF(I224,K224,"md")</f>
        <v>0</v>
      </c>
      <c r="Z224" s="64" t="s">
        <v>10</v>
      </c>
      <c r="AA224" s="62"/>
      <c r="AK224" s="1" t="str">
        <f t="shared" si="90"/>
        <v/>
      </c>
      <c r="AL224" s="218" t="e">
        <f t="shared" si="91"/>
        <v>#VALUE!</v>
      </c>
    </row>
    <row r="225" spans="1:38" ht="20.149999999999999" customHeight="1" thickTop="1" x14ac:dyDescent="0.2">
      <c r="A225" s="27"/>
      <c r="B225" s="31"/>
      <c r="C225" s="4"/>
      <c r="D225" s="27"/>
      <c r="E225" s="34" t="str">
        <f t="shared" si="94"/>
        <v xml:space="preserve"> </v>
      </c>
      <c r="F225" s="43"/>
      <c r="G225" s="43"/>
      <c r="H225" s="43"/>
      <c r="I225" s="59"/>
      <c r="J225" s="54"/>
      <c r="K225" s="60"/>
      <c r="L225" s="20"/>
      <c r="M225" s="223"/>
      <c r="N225" s="215"/>
      <c r="O225" s="102" t="s">
        <v>51</v>
      </c>
      <c r="P225" s="103">
        <f>U225</f>
        <v>0</v>
      </c>
      <c r="Q225" s="104" t="s">
        <v>8</v>
      </c>
      <c r="R225" s="105">
        <f>IF(Y225/15&gt;0,W225+ROUND(Y225/30,0),W225)</f>
        <v>0</v>
      </c>
      <c r="S225" s="104" t="s">
        <v>9</v>
      </c>
      <c r="T225" s="106" t="str">
        <f t="shared" si="89"/>
        <v xml:space="preserve"> </v>
      </c>
      <c r="U225" s="103">
        <f>SUMIF(T220:T224,"○",U220:U224)</f>
        <v>0</v>
      </c>
      <c r="V225" s="111" t="s">
        <v>8</v>
      </c>
      <c r="W225" s="112">
        <f>SUMIF(T220:T224,"○",W220:W224)</f>
        <v>0</v>
      </c>
      <c r="X225" s="111" t="s">
        <v>9</v>
      </c>
      <c r="Y225" s="112">
        <f>SUMIF(T220:T224,"○",Y220:Y224)</f>
        <v>0</v>
      </c>
      <c r="Z225" s="113" t="s">
        <v>10</v>
      </c>
      <c r="AA225" s="114"/>
      <c r="AK225" s="1" t="str">
        <f t="shared" si="90"/>
        <v/>
      </c>
      <c r="AL225" s="218" t="e">
        <f t="shared" si="91"/>
        <v>#VALUE!</v>
      </c>
    </row>
    <row r="226" spans="1:38" ht="20.149999999999999" customHeight="1" thickBot="1" x14ac:dyDescent="0.25">
      <c r="A226" s="27"/>
      <c r="B226" s="31"/>
      <c r="C226" s="4"/>
      <c r="D226" s="27"/>
      <c r="E226" s="34" t="str">
        <f t="shared" si="94"/>
        <v xml:space="preserve"> </v>
      </c>
      <c r="F226" s="43"/>
      <c r="G226" s="43"/>
      <c r="H226" s="43"/>
      <c r="I226" s="59"/>
      <c r="J226" s="54"/>
      <c r="K226" s="64"/>
      <c r="L226" s="20"/>
      <c r="M226" s="223"/>
      <c r="N226" s="215"/>
      <c r="O226" s="107" t="s">
        <v>52</v>
      </c>
      <c r="P226" s="53">
        <f>U226</f>
        <v>0</v>
      </c>
      <c r="Q226" s="54" t="s">
        <v>8</v>
      </c>
      <c r="R226" s="55">
        <f>IF(Y226/15&gt;0,W226+ROUND(Y226/30,0),W226)</f>
        <v>0</v>
      </c>
      <c r="S226" s="64" t="s">
        <v>9</v>
      </c>
      <c r="T226" s="62" t="str">
        <f t="shared" si="89"/>
        <v xml:space="preserve"> </v>
      </c>
      <c r="U226" s="115">
        <f>SUMIF(T220:T224,"△",U220:U224)</f>
        <v>0</v>
      </c>
      <c r="V226" s="116" t="s">
        <v>8</v>
      </c>
      <c r="W226" s="117">
        <f>SUMIF(T220:T224,"△",W220:W224)</f>
        <v>0</v>
      </c>
      <c r="X226" s="116" t="s">
        <v>9</v>
      </c>
      <c r="Y226" s="117">
        <f>SUMIF(T220:T224,"△",Y220:Y224)</f>
        <v>0</v>
      </c>
      <c r="Z226" s="118" t="s">
        <v>10</v>
      </c>
      <c r="AA226" s="119"/>
      <c r="AC226" s="1">
        <f>P226*12+R226</f>
        <v>0</v>
      </c>
      <c r="AD226" s="42" t="s">
        <v>69</v>
      </c>
      <c r="AE226" s="42">
        <f>ROUNDDOWN(AC226/3,0)</f>
        <v>0</v>
      </c>
      <c r="AF226" s="1" t="s">
        <v>70</v>
      </c>
      <c r="AG226" s="1">
        <f>ROUNDDOWN(AE226/12,0)</f>
        <v>0</v>
      </c>
      <c r="AH226" s="1" t="s">
        <v>54</v>
      </c>
      <c r="AI226" s="1">
        <f>ROUNDDOWN(AE226-AG226*12,0)</f>
        <v>0</v>
      </c>
      <c r="AJ226" s="1" t="s">
        <v>68</v>
      </c>
      <c r="AK226" s="1" t="str">
        <f t="shared" si="90"/>
        <v/>
      </c>
      <c r="AL226" s="218" t="e">
        <f t="shared" si="91"/>
        <v>#VALUE!</v>
      </c>
    </row>
    <row r="227" spans="1:38" ht="20.149999999999999" customHeight="1" thickTop="1" thickBot="1" x14ac:dyDescent="0.25">
      <c r="A227" s="12"/>
      <c r="B227" s="29"/>
      <c r="C227" s="5"/>
      <c r="D227" s="12"/>
      <c r="E227" s="35" t="str">
        <f t="shared" si="94"/>
        <v xml:space="preserve"> </v>
      </c>
      <c r="F227" s="44"/>
      <c r="G227" s="44"/>
      <c r="H227" s="44"/>
      <c r="I227" s="23"/>
      <c r="J227" s="24"/>
      <c r="K227" s="25"/>
      <c r="L227" s="60"/>
      <c r="M227" s="224"/>
      <c r="N227" s="185"/>
      <c r="O227" s="108" t="s">
        <v>53</v>
      </c>
      <c r="P227" s="56">
        <f>P225+AG226</f>
        <v>0</v>
      </c>
      <c r="Q227" s="57" t="s">
        <v>54</v>
      </c>
      <c r="R227" s="58">
        <f>R225+AI226</f>
        <v>0</v>
      </c>
      <c r="S227" s="57" t="s">
        <v>55</v>
      </c>
      <c r="T227" s="78" t="str">
        <f t="shared" si="89"/>
        <v xml:space="preserve"> </v>
      </c>
      <c r="U227" s="120">
        <f>IF(R227/12&gt;1,P227+ROUNDDOWN(R227/12,0),P227)</f>
        <v>0</v>
      </c>
      <c r="V227" s="121" t="s">
        <v>54</v>
      </c>
      <c r="W227" s="121">
        <f>IF(R227/12&gt;1,R227-ROUNDDOWN(R227/12,0)*12,R227)</f>
        <v>0</v>
      </c>
      <c r="X227" s="121" t="s">
        <v>55</v>
      </c>
      <c r="Y227" s="121"/>
      <c r="Z227" s="122"/>
      <c r="AA227" s="123" t="str">
        <f>VLOOKUP(U227*12+W227,月⇒ランク!A:B,2,TRUE)</f>
        <v>Ｋ</v>
      </c>
      <c r="AB227" s="1">
        <f>U227*12+W227</f>
        <v>0</v>
      </c>
      <c r="AK227" s="1" t="str">
        <f t="shared" si="90"/>
        <v/>
      </c>
      <c r="AL227" s="218" t="e">
        <f t="shared" si="91"/>
        <v>#VALUE!</v>
      </c>
    </row>
    <row r="228" spans="1:38" ht="20.149999999999999" customHeight="1" thickTop="1" x14ac:dyDescent="0.2">
      <c r="A228" s="11">
        <v>29</v>
      </c>
      <c r="B228" s="28"/>
      <c r="C228" s="3"/>
      <c r="D228" s="32"/>
      <c r="E228" s="33" t="str">
        <f t="shared" si="94"/>
        <v xml:space="preserve"> </v>
      </c>
      <c r="F228" s="41"/>
      <c r="G228" s="41"/>
      <c r="H228" s="41"/>
      <c r="I228" s="13"/>
      <c r="J228" s="14"/>
      <c r="K228" s="15"/>
      <c r="L228" s="160"/>
      <c r="M228" s="222"/>
      <c r="N228" s="214"/>
      <c r="O228" s="65"/>
      <c r="P228" s="37">
        <f>U228</f>
        <v>124</v>
      </c>
      <c r="Q228" s="14" t="s">
        <v>8</v>
      </c>
      <c r="R228" s="39">
        <f>IF(Y228&gt;=15,W228+1,W228)</f>
        <v>3</v>
      </c>
      <c r="S228" s="14" t="s">
        <v>9</v>
      </c>
      <c r="T228" s="17" t="str">
        <f t="shared" si="89"/>
        <v xml:space="preserve"> </v>
      </c>
      <c r="U228" s="16">
        <f>DATEDIF(I228,$O$1,"y")</f>
        <v>124</v>
      </c>
      <c r="V228" s="14" t="s">
        <v>8</v>
      </c>
      <c r="W228" s="14">
        <f>DATEDIF(I228,$O$1,"ym")</f>
        <v>3</v>
      </c>
      <c r="X228" s="14" t="s">
        <v>9</v>
      </c>
      <c r="Y228" s="14">
        <f>DATEDIF(I228,$O$1,"md")</f>
        <v>1</v>
      </c>
      <c r="Z228" s="15" t="s">
        <v>10</v>
      </c>
      <c r="AA228" s="17"/>
      <c r="AK228" s="1" t="str">
        <f t="shared" si="90"/>
        <v/>
      </c>
      <c r="AL228" s="218" t="e">
        <f t="shared" si="91"/>
        <v>#VALUE!</v>
      </c>
    </row>
    <row r="229" spans="1:38" ht="20.149999999999999" customHeight="1" x14ac:dyDescent="0.2">
      <c r="A229" s="27"/>
      <c r="B229" s="31"/>
      <c r="C229" s="4"/>
      <c r="D229" s="27"/>
      <c r="E229" s="34" t="str">
        <f t="shared" si="94"/>
        <v xml:space="preserve"> </v>
      </c>
      <c r="F229" s="43"/>
      <c r="G229" s="43"/>
      <c r="H229" s="43"/>
      <c r="I229" s="18"/>
      <c r="J229" s="19"/>
      <c r="K229" s="26"/>
      <c r="L229" s="26"/>
      <c r="M229" s="223"/>
      <c r="N229" s="215"/>
      <c r="O229" s="45"/>
      <c r="P229" s="38">
        <f>U229</f>
        <v>0</v>
      </c>
      <c r="Q229" s="19" t="s">
        <v>8</v>
      </c>
      <c r="R229" s="40">
        <f>IF(Y229&gt;=15,W229+1,W229)</f>
        <v>0</v>
      </c>
      <c r="S229" s="19" t="s">
        <v>9</v>
      </c>
      <c r="T229" s="22" t="str">
        <f t="shared" si="89"/>
        <v xml:space="preserve"> </v>
      </c>
      <c r="U229" s="21">
        <f>DATEDIF(I229,K229,"y")</f>
        <v>0</v>
      </c>
      <c r="V229" s="19" t="s">
        <v>8</v>
      </c>
      <c r="W229" s="19">
        <f>DATEDIF(I229,K229,"ym")</f>
        <v>0</v>
      </c>
      <c r="X229" s="19" t="s">
        <v>9</v>
      </c>
      <c r="Y229" s="19">
        <f>DATEDIF(I229,K229,"md")</f>
        <v>0</v>
      </c>
      <c r="Z229" s="20" t="s">
        <v>10</v>
      </c>
      <c r="AA229" s="22"/>
      <c r="AK229" s="1" t="str">
        <f t="shared" si="90"/>
        <v/>
      </c>
      <c r="AL229" s="218" t="e">
        <f t="shared" si="91"/>
        <v>#VALUE!</v>
      </c>
    </row>
    <row r="230" spans="1:38" ht="20.149999999999999" customHeight="1" x14ac:dyDescent="0.2">
      <c r="A230" s="27"/>
      <c r="B230" s="31"/>
      <c r="C230" s="4"/>
      <c r="D230" s="27"/>
      <c r="E230" s="34" t="str">
        <f t="shared" si="94"/>
        <v xml:space="preserve"> </v>
      </c>
      <c r="F230" s="43"/>
      <c r="G230" s="43"/>
      <c r="H230" s="43"/>
      <c r="I230" s="59"/>
      <c r="J230" s="19"/>
      <c r="K230" s="26"/>
      <c r="L230" s="26"/>
      <c r="M230" s="223"/>
      <c r="N230" s="215"/>
      <c r="O230" s="45"/>
      <c r="P230" s="38">
        <f t="shared" ref="P230" si="99">U230</f>
        <v>0</v>
      </c>
      <c r="Q230" s="19" t="s">
        <v>8</v>
      </c>
      <c r="R230" s="40">
        <f t="shared" ref="R230" si="100">IF(Y230&gt;=15,W230+1,W230)</f>
        <v>0</v>
      </c>
      <c r="S230" s="19" t="s">
        <v>9</v>
      </c>
      <c r="T230" s="22" t="str">
        <f t="shared" si="89"/>
        <v xml:space="preserve"> </v>
      </c>
      <c r="U230" s="21">
        <f>DATEDIF(I230,K230,"y")</f>
        <v>0</v>
      </c>
      <c r="V230" s="19" t="s">
        <v>8</v>
      </c>
      <c r="W230" s="19">
        <f>DATEDIF(I230,K230,"ym")</f>
        <v>0</v>
      </c>
      <c r="X230" s="19" t="s">
        <v>9</v>
      </c>
      <c r="Y230" s="19">
        <f>DATEDIF(I230,K230,"md")</f>
        <v>0</v>
      </c>
      <c r="Z230" s="20" t="s">
        <v>10</v>
      </c>
      <c r="AA230" s="22"/>
      <c r="AK230" s="1" t="str">
        <f t="shared" si="90"/>
        <v/>
      </c>
      <c r="AL230" s="218" t="e">
        <f t="shared" si="91"/>
        <v>#VALUE!</v>
      </c>
    </row>
    <row r="231" spans="1:38" ht="20.149999999999999" customHeight="1" x14ac:dyDescent="0.2">
      <c r="A231" s="27"/>
      <c r="B231" s="31"/>
      <c r="C231" s="4"/>
      <c r="D231" s="27"/>
      <c r="E231" s="34" t="str">
        <f t="shared" si="94"/>
        <v xml:space="preserve"> </v>
      </c>
      <c r="F231" s="43"/>
      <c r="G231" s="43"/>
      <c r="H231" s="43"/>
      <c r="I231" s="18"/>
      <c r="J231" s="19"/>
      <c r="K231" s="26"/>
      <c r="L231" s="26"/>
      <c r="M231" s="223"/>
      <c r="N231" s="215"/>
      <c r="O231" s="45"/>
      <c r="P231" s="38">
        <f>U231</f>
        <v>0</v>
      </c>
      <c r="Q231" s="19" t="s">
        <v>8</v>
      </c>
      <c r="R231" s="40">
        <f>IF(Y231&gt;=15,W231+1,W231)</f>
        <v>0</v>
      </c>
      <c r="S231" s="19" t="s">
        <v>9</v>
      </c>
      <c r="T231" s="22" t="str">
        <f t="shared" si="89"/>
        <v xml:space="preserve"> </v>
      </c>
      <c r="U231" s="21">
        <f>DATEDIF(I231,K231,"y")</f>
        <v>0</v>
      </c>
      <c r="V231" s="19" t="s">
        <v>8</v>
      </c>
      <c r="W231" s="19">
        <f>DATEDIF(I231,K231,"ym")</f>
        <v>0</v>
      </c>
      <c r="X231" s="19" t="s">
        <v>9</v>
      </c>
      <c r="Y231" s="19">
        <f>DATEDIF(I231,K231,"md")</f>
        <v>0</v>
      </c>
      <c r="Z231" s="20" t="s">
        <v>10</v>
      </c>
      <c r="AA231" s="22"/>
      <c r="AK231" s="1" t="str">
        <f t="shared" si="90"/>
        <v/>
      </c>
      <c r="AL231" s="218" t="e">
        <f t="shared" si="91"/>
        <v>#VALUE!</v>
      </c>
    </row>
    <row r="232" spans="1:38" ht="20.149999999999999" customHeight="1" thickBot="1" x14ac:dyDescent="0.25">
      <c r="A232" s="27"/>
      <c r="B232" s="31"/>
      <c r="C232" s="4"/>
      <c r="D232" s="27"/>
      <c r="E232" s="34" t="str">
        <f t="shared" si="94"/>
        <v xml:space="preserve"> </v>
      </c>
      <c r="F232" s="43"/>
      <c r="G232" s="43"/>
      <c r="H232" s="43"/>
      <c r="I232" s="59"/>
      <c r="J232" s="19"/>
      <c r="K232" s="26"/>
      <c r="L232" s="26"/>
      <c r="M232" s="223"/>
      <c r="N232" s="215"/>
      <c r="O232" s="45"/>
      <c r="P232" s="38">
        <f t="shared" ref="P232" si="101">U232</f>
        <v>0</v>
      </c>
      <c r="Q232" s="19" t="s">
        <v>8</v>
      </c>
      <c r="R232" s="40">
        <f t="shared" ref="R232" si="102">IF(Y232&gt;=15,W232+1,W232)</f>
        <v>0</v>
      </c>
      <c r="S232" s="19" t="s">
        <v>9</v>
      </c>
      <c r="T232" s="22" t="str">
        <f t="shared" si="89"/>
        <v xml:space="preserve"> </v>
      </c>
      <c r="U232" s="21">
        <f>DATEDIF(I232,K232,"y")</f>
        <v>0</v>
      </c>
      <c r="V232" s="19" t="s">
        <v>8</v>
      </c>
      <c r="W232" s="19">
        <f>DATEDIF(I232,K232,"ym")</f>
        <v>0</v>
      </c>
      <c r="X232" s="19" t="s">
        <v>9</v>
      </c>
      <c r="Y232" s="19">
        <f>DATEDIF(I232,K232,"md")</f>
        <v>0</v>
      </c>
      <c r="Z232" s="20" t="s">
        <v>10</v>
      </c>
      <c r="AA232" s="22"/>
      <c r="AK232" s="1" t="str">
        <f t="shared" si="90"/>
        <v/>
      </c>
      <c r="AL232" s="218" t="e">
        <f t="shared" si="91"/>
        <v>#VALUE!</v>
      </c>
    </row>
    <row r="233" spans="1:38" ht="20.149999999999999" customHeight="1" thickTop="1" x14ac:dyDescent="0.2">
      <c r="A233" s="27"/>
      <c r="B233" s="31"/>
      <c r="C233" s="4"/>
      <c r="D233" s="27"/>
      <c r="E233" s="34" t="str">
        <f t="shared" si="94"/>
        <v xml:space="preserve"> </v>
      </c>
      <c r="F233" s="43"/>
      <c r="G233" s="43"/>
      <c r="H233" s="43"/>
      <c r="I233" s="59"/>
      <c r="J233" s="54"/>
      <c r="K233" s="60"/>
      <c r="L233" s="182"/>
      <c r="M233" s="223"/>
      <c r="N233" s="215"/>
      <c r="O233" s="102" t="s">
        <v>51</v>
      </c>
      <c r="P233" s="103">
        <f>U233</f>
        <v>0</v>
      </c>
      <c r="Q233" s="104" t="s">
        <v>8</v>
      </c>
      <c r="R233" s="105">
        <f>IF(Y233/15&gt;0,W233+ROUND(Y233/30,0),W233)</f>
        <v>0</v>
      </c>
      <c r="S233" s="104" t="s">
        <v>9</v>
      </c>
      <c r="T233" s="106" t="str">
        <f t="shared" si="89"/>
        <v xml:space="preserve"> </v>
      </c>
      <c r="U233" s="103">
        <f>SUMIF(T228:T232,"○",U228:U232)</f>
        <v>0</v>
      </c>
      <c r="V233" s="111" t="s">
        <v>8</v>
      </c>
      <c r="W233" s="112">
        <f>SUMIF(T228:T232,"○",W228:W232)</f>
        <v>0</v>
      </c>
      <c r="X233" s="111" t="s">
        <v>9</v>
      </c>
      <c r="Y233" s="112">
        <f>SUMIF(T228:T232,"○",Y228:Y232)</f>
        <v>0</v>
      </c>
      <c r="Z233" s="113" t="s">
        <v>10</v>
      </c>
      <c r="AA233" s="114"/>
      <c r="AK233" s="1" t="str">
        <f t="shared" si="90"/>
        <v/>
      </c>
      <c r="AL233" s="218" t="e">
        <f t="shared" si="91"/>
        <v>#VALUE!</v>
      </c>
    </row>
    <row r="234" spans="1:38" ht="20.149999999999999" customHeight="1" thickBot="1" x14ac:dyDescent="0.25">
      <c r="A234" s="27"/>
      <c r="B234" s="31"/>
      <c r="C234" s="4"/>
      <c r="D234" s="27"/>
      <c r="E234" s="34" t="str">
        <f t="shared" si="94"/>
        <v xml:space="preserve"> </v>
      </c>
      <c r="F234" s="43"/>
      <c r="G234" s="43"/>
      <c r="H234" s="43"/>
      <c r="I234" s="59"/>
      <c r="J234" s="54"/>
      <c r="K234" s="64"/>
      <c r="L234" s="64"/>
      <c r="M234" s="223"/>
      <c r="N234" s="215"/>
      <c r="O234" s="107" t="s">
        <v>202</v>
      </c>
      <c r="P234" s="53">
        <f>U234</f>
        <v>0</v>
      </c>
      <c r="Q234" s="54" t="s">
        <v>8</v>
      </c>
      <c r="R234" s="55">
        <f>IF(Y234/15&gt;0,W234+ROUND(Y234/30,0),W234)</f>
        <v>0</v>
      </c>
      <c r="S234" s="64" t="s">
        <v>9</v>
      </c>
      <c r="T234" s="62" t="str">
        <f t="shared" si="89"/>
        <v xml:space="preserve"> </v>
      </c>
      <c r="U234" s="115">
        <f>SUMIF(T228:T232,"△",U228:U232)</f>
        <v>0</v>
      </c>
      <c r="V234" s="116" t="s">
        <v>8</v>
      </c>
      <c r="W234" s="117">
        <f>SUMIF(T228:T232,"△",W228:W232)</f>
        <v>0</v>
      </c>
      <c r="X234" s="116" t="s">
        <v>9</v>
      </c>
      <c r="Y234" s="117">
        <f>SUMIF(T228:T232,"△",Y228:Y232)</f>
        <v>0</v>
      </c>
      <c r="Z234" s="118" t="s">
        <v>10</v>
      </c>
      <c r="AA234" s="119"/>
      <c r="AC234" s="1">
        <f>P426*12+R426</f>
        <v>0</v>
      </c>
      <c r="AD234" s="42" t="s">
        <v>203</v>
      </c>
      <c r="AE234" s="42">
        <f>ROUNDDOWN(AC234/3,0)</f>
        <v>0</v>
      </c>
      <c r="AF234" s="1" t="s">
        <v>204</v>
      </c>
      <c r="AG234" s="1">
        <f>ROUNDDOWN(AE234/12,0)</f>
        <v>0</v>
      </c>
      <c r="AH234" s="1" t="s">
        <v>8</v>
      </c>
      <c r="AI234" s="1">
        <f>ROUNDDOWN(AE234-AG234*12,0)</f>
        <v>0</v>
      </c>
      <c r="AJ234" s="1" t="s">
        <v>9</v>
      </c>
      <c r="AK234" s="1" t="str">
        <f t="shared" si="90"/>
        <v/>
      </c>
      <c r="AL234" s="218" t="e">
        <f t="shared" si="91"/>
        <v>#VALUE!</v>
      </c>
    </row>
    <row r="235" spans="1:38" ht="20.149999999999999" customHeight="1" thickTop="1" thickBot="1" x14ac:dyDescent="0.25">
      <c r="A235" s="12"/>
      <c r="B235" s="29"/>
      <c r="C235" s="5"/>
      <c r="D235" s="12"/>
      <c r="E235" s="35" t="str">
        <f t="shared" si="94"/>
        <v xml:space="preserve"> </v>
      </c>
      <c r="F235" s="44"/>
      <c r="G235" s="44"/>
      <c r="H235" s="44"/>
      <c r="I235" s="23"/>
      <c r="J235" s="24"/>
      <c r="K235" s="25"/>
      <c r="L235" s="136"/>
      <c r="M235" s="224"/>
      <c r="N235" s="185"/>
      <c r="O235" s="108" t="s">
        <v>201</v>
      </c>
      <c r="P235" s="56">
        <f>P233+AG234</f>
        <v>0</v>
      </c>
      <c r="Q235" s="57" t="s">
        <v>8</v>
      </c>
      <c r="R235" s="58">
        <f>R233+AI234</f>
        <v>0</v>
      </c>
      <c r="S235" s="57" t="s">
        <v>9</v>
      </c>
      <c r="T235" s="78" t="str">
        <f t="shared" si="89"/>
        <v xml:space="preserve"> </v>
      </c>
      <c r="U235" s="120">
        <f>IF(R235/12&gt;1,P235+ROUNDDOWN(R235/12,0),P235)</f>
        <v>0</v>
      </c>
      <c r="V235" s="121" t="s">
        <v>8</v>
      </c>
      <c r="W235" s="121">
        <f>IF(R235/12&gt;1,R235-ROUNDDOWN(R235/12,0)*12,R235)</f>
        <v>0</v>
      </c>
      <c r="X235" s="121" t="s">
        <v>9</v>
      </c>
      <c r="Y235" s="121"/>
      <c r="Z235" s="122"/>
      <c r="AA235" s="123" t="str">
        <f>VLOOKUP(U235*12+W235,月⇒ランク!A:B,2,TRUE)</f>
        <v>Ｋ</v>
      </c>
      <c r="AB235" s="1">
        <f>U235*12+W235</f>
        <v>0</v>
      </c>
      <c r="AK235" s="1" t="str">
        <f t="shared" si="90"/>
        <v/>
      </c>
      <c r="AL235" s="218" t="e">
        <f t="shared" si="91"/>
        <v>#VALUE!</v>
      </c>
    </row>
    <row r="236" spans="1:38" ht="20.399999999999999" customHeight="1" thickTop="1" x14ac:dyDescent="0.2">
      <c r="A236" s="11">
        <v>30</v>
      </c>
      <c r="B236" s="28"/>
      <c r="C236" s="3"/>
      <c r="D236" s="32"/>
      <c r="E236" s="33" t="str">
        <f t="shared" si="94"/>
        <v xml:space="preserve"> </v>
      </c>
      <c r="F236" s="41"/>
      <c r="G236" s="41"/>
      <c r="H236" s="41"/>
      <c r="I236" s="13"/>
      <c r="J236" s="14"/>
      <c r="K236" s="15"/>
      <c r="L236" s="160"/>
      <c r="M236" s="222"/>
      <c r="N236" s="214"/>
      <c r="O236" s="125"/>
      <c r="P236" s="37">
        <f t="shared" ref="P236:P240" si="103">U236</f>
        <v>124</v>
      </c>
      <c r="Q236" s="14" t="s">
        <v>8</v>
      </c>
      <c r="R236" s="39">
        <f t="shared" ref="R236:R240" si="104">IF(Y236&gt;=15,W236+1,W236)</f>
        <v>3</v>
      </c>
      <c r="S236" s="14" t="s">
        <v>9</v>
      </c>
      <c r="T236" s="17" t="str">
        <f t="shared" si="89"/>
        <v xml:space="preserve"> </v>
      </c>
      <c r="U236" s="16">
        <f>DATEDIF(I236,$O$1,"y")</f>
        <v>124</v>
      </c>
      <c r="V236" s="14" t="s">
        <v>8</v>
      </c>
      <c r="W236" s="14">
        <f>DATEDIF(I236,$O$1,"ym")</f>
        <v>3</v>
      </c>
      <c r="X236" s="14" t="s">
        <v>9</v>
      </c>
      <c r="Y236" s="14">
        <f>DATEDIF(I236,$O$1,"md")</f>
        <v>1</v>
      </c>
      <c r="Z236" s="15" t="s">
        <v>10</v>
      </c>
      <c r="AA236" s="17"/>
      <c r="AK236" s="1" t="str">
        <f t="shared" si="90"/>
        <v/>
      </c>
      <c r="AL236" s="218" t="e">
        <f t="shared" si="91"/>
        <v>#VALUE!</v>
      </c>
    </row>
    <row r="237" spans="1:38" ht="20.149999999999999" customHeight="1" x14ac:dyDescent="0.2">
      <c r="A237" s="27"/>
      <c r="B237" s="31"/>
      <c r="C237" s="4"/>
      <c r="D237" s="27"/>
      <c r="E237" s="34" t="str">
        <f t="shared" si="94"/>
        <v xml:space="preserve"> </v>
      </c>
      <c r="F237" s="43"/>
      <c r="G237" s="43"/>
      <c r="H237" s="43"/>
      <c r="I237" s="59"/>
      <c r="J237" s="54"/>
      <c r="K237" s="60"/>
      <c r="L237" s="182"/>
      <c r="M237" s="223"/>
      <c r="N237" s="215"/>
      <c r="O237" s="61"/>
      <c r="P237" s="53">
        <f t="shared" si="103"/>
        <v>0</v>
      </c>
      <c r="Q237" s="54" t="s">
        <v>8</v>
      </c>
      <c r="R237" s="55">
        <f t="shared" si="104"/>
        <v>0</v>
      </c>
      <c r="S237" s="54" t="s">
        <v>9</v>
      </c>
      <c r="T237" s="62" t="str">
        <f t="shared" si="89"/>
        <v xml:space="preserve"> </v>
      </c>
      <c r="U237" s="63">
        <f>DATEDIF(I237,K237,"y")</f>
        <v>0</v>
      </c>
      <c r="V237" s="54" t="s">
        <v>8</v>
      </c>
      <c r="W237" s="54">
        <f>DATEDIF(I237,K237,"ym")</f>
        <v>0</v>
      </c>
      <c r="X237" s="54" t="s">
        <v>9</v>
      </c>
      <c r="Y237" s="54">
        <f>DATEDIF(I237,K237,"md")</f>
        <v>0</v>
      </c>
      <c r="Z237" s="64" t="s">
        <v>10</v>
      </c>
      <c r="AA237" s="62"/>
      <c r="AK237" s="1" t="str">
        <f t="shared" si="90"/>
        <v/>
      </c>
      <c r="AL237" s="218" t="e">
        <f t="shared" si="91"/>
        <v>#VALUE!</v>
      </c>
    </row>
    <row r="238" spans="1:38" ht="20.149999999999999" customHeight="1" x14ac:dyDescent="0.2">
      <c r="A238" s="27"/>
      <c r="B238" s="31"/>
      <c r="C238" s="4"/>
      <c r="D238" s="27"/>
      <c r="E238" s="34" t="str">
        <f t="shared" si="94"/>
        <v xml:space="preserve"> </v>
      </c>
      <c r="F238" s="43"/>
      <c r="G238" s="43"/>
      <c r="H238" s="43"/>
      <c r="I238" s="59"/>
      <c r="J238" s="54"/>
      <c r="K238" s="60"/>
      <c r="L238" s="182"/>
      <c r="M238" s="223"/>
      <c r="N238" s="215"/>
      <c r="O238" s="61"/>
      <c r="P238" s="53">
        <f t="shared" ref="P238" si="105">U238</f>
        <v>0</v>
      </c>
      <c r="Q238" s="54" t="s">
        <v>8</v>
      </c>
      <c r="R238" s="55">
        <f t="shared" ref="R238" si="106">IF(Y238&gt;=15,W238+1,W238)</f>
        <v>0</v>
      </c>
      <c r="S238" s="54" t="s">
        <v>9</v>
      </c>
      <c r="T238" s="62" t="str">
        <f t="shared" si="89"/>
        <v xml:space="preserve"> </v>
      </c>
      <c r="U238" s="63">
        <f>DATEDIF(I238,K238,"y")</f>
        <v>0</v>
      </c>
      <c r="V238" s="54" t="s">
        <v>8</v>
      </c>
      <c r="W238" s="54">
        <f>DATEDIF(I238,K238,"ym")</f>
        <v>0</v>
      </c>
      <c r="X238" s="54" t="s">
        <v>9</v>
      </c>
      <c r="Y238" s="54">
        <f>DATEDIF(I238,K238,"md")</f>
        <v>0</v>
      </c>
      <c r="Z238" s="64" t="s">
        <v>10</v>
      </c>
      <c r="AA238" s="62"/>
      <c r="AK238" s="1" t="str">
        <f t="shared" si="90"/>
        <v/>
      </c>
      <c r="AL238" s="218" t="e">
        <f t="shared" si="91"/>
        <v>#VALUE!</v>
      </c>
    </row>
    <row r="239" spans="1:38" ht="20.149999999999999" customHeight="1" x14ac:dyDescent="0.2">
      <c r="A239" s="27"/>
      <c r="B239" s="31"/>
      <c r="C239" s="4"/>
      <c r="D239" s="27"/>
      <c r="E239" s="34" t="str">
        <f t="shared" si="94"/>
        <v xml:space="preserve"> </v>
      </c>
      <c r="F239" s="43"/>
      <c r="G239" s="43"/>
      <c r="H239" s="43"/>
      <c r="I239" s="59"/>
      <c r="J239" s="54"/>
      <c r="K239" s="60"/>
      <c r="L239" s="182"/>
      <c r="M239" s="223"/>
      <c r="N239" s="215"/>
      <c r="O239" s="61"/>
      <c r="P239" s="53">
        <f t="shared" ref="P239" si="107">U239</f>
        <v>0</v>
      </c>
      <c r="Q239" s="54" t="s">
        <v>8</v>
      </c>
      <c r="R239" s="55">
        <f t="shared" ref="R239" si="108">IF(Y239&gt;=15,W239+1,W239)</f>
        <v>0</v>
      </c>
      <c r="S239" s="54" t="s">
        <v>9</v>
      </c>
      <c r="T239" s="62" t="str">
        <f t="shared" si="89"/>
        <v xml:space="preserve"> </v>
      </c>
      <c r="U239" s="63">
        <f>DATEDIF(I239,K239,"y")</f>
        <v>0</v>
      </c>
      <c r="V239" s="54" t="s">
        <v>8</v>
      </c>
      <c r="W239" s="54">
        <f>DATEDIF(I239,K239,"ym")</f>
        <v>0</v>
      </c>
      <c r="X239" s="54" t="s">
        <v>9</v>
      </c>
      <c r="Y239" s="54">
        <f>DATEDIF(I239,K239,"md")</f>
        <v>0</v>
      </c>
      <c r="Z239" s="64" t="s">
        <v>10</v>
      </c>
      <c r="AA239" s="62"/>
      <c r="AK239" s="1" t="str">
        <f t="shared" si="90"/>
        <v/>
      </c>
      <c r="AL239" s="218" t="e">
        <f t="shared" si="91"/>
        <v>#VALUE!</v>
      </c>
    </row>
    <row r="240" spans="1:38" ht="20.149999999999999" customHeight="1" thickBot="1" x14ac:dyDescent="0.25">
      <c r="A240" s="27"/>
      <c r="B240" s="31"/>
      <c r="C240" s="4"/>
      <c r="D240" s="27"/>
      <c r="E240" s="34" t="str">
        <f t="shared" si="94"/>
        <v xml:space="preserve"> </v>
      </c>
      <c r="F240" s="43"/>
      <c r="G240" s="43"/>
      <c r="H240" s="43"/>
      <c r="I240" s="59"/>
      <c r="J240" s="54"/>
      <c r="K240" s="60"/>
      <c r="L240" s="182"/>
      <c r="M240" s="223"/>
      <c r="N240" s="215"/>
      <c r="O240" s="61"/>
      <c r="P240" s="53">
        <f t="shared" si="103"/>
        <v>0</v>
      </c>
      <c r="Q240" s="54" t="s">
        <v>8</v>
      </c>
      <c r="R240" s="55">
        <f t="shared" si="104"/>
        <v>0</v>
      </c>
      <c r="S240" s="54" t="s">
        <v>9</v>
      </c>
      <c r="T240" s="62" t="str">
        <f t="shared" si="89"/>
        <v xml:space="preserve"> </v>
      </c>
      <c r="U240" s="63">
        <f>DATEDIF(I240,K240,"y")</f>
        <v>0</v>
      </c>
      <c r="V240" s="54" t="s">
        <v>8</v>
      </c>
      <c r="W240" s="54">
        <f>DATEDIF(I240,K240,"ym")</f>
        <v>0</v>
      </c>
      <c r="X240" s="54" t="s">
        <v>9</v>
      </c>
      <c r="Y240" s="54">
        <f>DATEDIF(I240,K240,"md")</f>
        <v>0</v>
      </c>
      <c r="Z240" s="64" t="s">
        <v>10</v>
      </c>
      <c r="AA240" s="62"/>
      <c r="AK240" s="1" t="str">
        <f t="shared" si="90"/>
        <v/>
      </c>
      <c r="AL240" s="218" t="e">
        <f t="shared" si="91"/>
        <v>#VALUE!</v>
      </c>
    </row>
    <row r="241" spans="1:38" ht="20.149999999999999" customHeight="1" thickTop="1" x14ac:dyDescent="0.2">
      <c r="A241" s="27"/>
      <c r="B241" s="31"/>
      <c r="C241" s="4"/>
      <c r="D241" s="27"/>
      <c r="E241" s="34" t="str">
        <f t="shared" si="94"/>
        <v xml:space="preserve"> </v>
      </c>
      <c r="F241" s="43"/>
      <c r="G241" s="43"/>
      <c r="H241" s="43"/>
      <c r="I241" s="59"/>
      <c r="J241" s="54"/>
      <c r="K241" s="60"/>
      <c r="L241" s="182"/>
      <c r="M241" s="223"/>
      <c r="N241" s="215"/>
      <c r="O241" s="102" t="s">
        <v>51</v>
      </c>
      <c r="P241" s="103">
        <f>U241</f>
        <v>0</v>
      </c>
      <c r="Q241" s="104" t="s">
        <v>8</v>
      </c>
      <c r="R241" s="105">
        <f>IF(Y241/15&gt;0,W241+ROUND(Y241/30,0),W241)</f>
        <v>0</v>
      </c>
      <c r="S241" s="104" t="s">
        <v>9</v>
      </c>
      <c r="T241" s="106" t="str">
        <f t="shared" si="89"/>
        <v xml:space="preserve"> </v>
      </c>
      <c r="U241" s="103">
        <f>SUMIF(T236:T240,"○",U236:U240)</f>
        <v>0</v>
      </c>
      <c r="V241" s="111" t="s">
        <v>8</v>
      </c>
      <c r="W241" s="112">
        <f>SUMIF(T236:T240,"○",W236:W240)</f>
        <v>0</v>
      </c>
      <c r="X241" s="111" t="s">
        <v>9</v>
      </c>
      <c r="Y241" s="112">
        <f>SUMIF(T236:T240,"○",Y236:Y240)</f>
        <v>0</v>
      </c>
      <c r="Z241" s="113" t="s">
        <v>10</v>
      </c>
      <c r="AA241" s="114"/>
      <c r="AK241" s="1" t="str">
        <f t="shared" si="90"/>
        <v/>
      </c>
      <c r="AL241" s="218" t="e">
        <f t="shared" si="91"/>
        <v>#VALUE!</v>
      </c>
    </row>
    <row r="242" spans="1:38" ht="20.149999999999999" customHeight="1" thickBot="1" x14ac:dyDescent="0.25">
      <c r="A242" s="27"/>
      <c r="B242" s="31"/>
      <c r="C242" s="4"/>
      <c r="D242" s="27"/>
      <c r="E242" s="34" t="str">
        <f t="shared" si="94"/>
        <v xml:space="preserve"> </v>
      </c>
      <c r="F242" s="43"/>
      <c r="G242" s="43"/>
      <c r="H242" s="43"/>
      <c r="I242" s="59"/>
      <c r="J242" s="54"/>
      <c r="K242" s="64"/>
      <c r="L242" s="22"/>
      <c r="M242" s="223"/>
      <c r="N242" s="215"/>
      <c r="O242" s="107" t="s">
        <v>202</v>
      </c>
      <c r="P242" s="53">
        <f>U242</f>
        <v>0</v>
      </c>
      <c r="Q242" s="54" t="s">
        <v>8</v>
      </c>
      <c r="R242" s="55">
        <f>IF(Y242/15&gt;0,W242+ROUND(Y242/30,0),W242)</f>
        <v>0</v>
      </c>
      <c r="S242" s="64" t="s">
        <v>9</v>
      </c>
      <c r="T242" s="62" t="str">
        <f t="shared" si="89"/>
        <v xml:space="preserve"> </v>
      </c>
      <c r="U242" s="115">
        <f>SUMIF(T236:T240,"△",U236:U240)</f>
        <v>0</v>
      </c>
      <c r="V242" s="116" t="s">
        <v>8</v>
      </c>
      <c r="W242" s="117">
        <f>SUMIF(T236:T240,"△",W236:W240)</f>
        <v>0</v>
      </c>
      <c r="X242" s="116" t="s">
        <v>9</v>
      </c>
      <c r="Y242" s="117">
        <f>SUMIF(T236:T240,"△",Y236:Y240)</f>
        <v>0</v>
      </c>
      <c r="Z242" s="118" t="s">
        <v>10</v>
      </c>
      <c r="AA242" s="119"/>
      <c r="AC242" s="1">
        <f>P434*12+R434</f>
        <v>0</v>
      </c>
      <c r="AD242" s="42" t="s">
        <v>203</v>
      </c>
      <c r="AE242" s="42">
        <f>ROUNDDOWN(AC242/3,0)</f>
        <v>0</v>
      </c>
      <c r="AF242" s="1" t="s">
        <v>204</v>
      </c>
      <c r="AG242" s="1">
        <f>ROUNDDOWN(AE242/12,0)</f>
        <v>0</v>
      </c>
      <c r="AH242" s="1" t="s">
        <v>8</v>
      </c>
      <c r="AI242" s="1">
        <f>ROUNDDOWN(AE242-AG242*12,0)</f>
        <v>0</v>
      </c>
      <c r="AJ242" s="1" t="s">
        <v>9</v>
      </c>
      <c r="AK242" s="1" t="str">
        <f t="shared" si="90"/>
        <v/>
      </c>
      <c r="AL242" s="218" t="e">
        <f t="shared" si="91"/>
        <v>#VALUE!</v>
      </c>
    </row>
    <row r="243" spans="1:38" ht="20.149999999999999" customHeight="1" thickTop="1" thickBot="1" x14ac:dyDescent="0.25">
      <c r="A243" s="12"/>
      <c r="B243" s="29"/>
      <c r="C243" s="5"/>
      <c r="D243" s="12"/>
      <c r="E243" s="35" t="str">
        <f t="shared" si="94"/>
        <v xml:space="preserve"> </v>
      </c>
      <c r="F243" s="44"/>
      <c r="G243" s="44"/>
      <c r="H243" s="44"/>
      <c r="I243" s="23"/>
      <c r="J243" s="24"/>
      <c r="K243" s="25"/>
      <c r="L243" s="136"/>
      <c r="M243" s="224"/>
      <c r="N243" s="185"/>
      <c r="O243" s="108" t="s">
        <v>201</v>
      </c>
      <c r="P243" s="56">
        <f>P241+AG242</f>
        <v>0</v>
      </c>
      <c r="Q243" s="57" t="s">
        <v>8</v>
      </c>
      <c r="R243" s="58">
        <f>R241+AI242</f>
        <v>0</v>
      </c>
      <c r="S243" s="57" t="s">
        <v>9</v>
      </c>
      <c r="T243" s="78" t="str">
        <f t="shared" si="89"/>
        <v xml:space="preserve"> </v>
      </c>
      <c r="U243" s="120">
        <f>IF(R243/12&gt;1,P243+ROUNDDOWN(R243/12,0),P243)</f>
        <v>0</v>
      </c>
      <c r="V243" s="121" t="s">
        <v>8</v>
      </c>
      <c r="W243" s="121">
        <f>IF(R243/12&gt;1,R243-ROUNDDOWN(R243/12,0)*12,R243)</f>
        <v>0</v>
      </c>
      <c r="X243" s="121" t="s">
        <v>9</v>
      </c>
      <c r="Y243" s="121"/>
      <c r="Z243" s="122"/>
      <c r="AA243" s="123" t="str">
        <f>VLOOKUP(U243*12+W243,月⇒ランク!A:B,2,TRUE)</f>
        <v>Ｋ</v>
      </c>
      <c r="AB243" s="1">
        <f>U243*12+W243</f>
        <v>0</v>
      </c>
      <c r="AK243" s="1" t="str">
        <f t="shared" si="90"/>
        <v/>
      </c>
      <c r="AL243" s="218" t="e">
        <f t="shared" si="91"/>
        <v>#VALUE!</v>
      </c>
    </row>
    <row r="244" spans="1:38" ht="20.149999999999999" hidden="1" customHeight="1" outlineLevel="1" thickTop="1" x14ac:dyDescent="0.2">
      <c r="A244" s="11">
        <v>31</v>
      </c>
      <c r="B244" s="28"/>
      <c r="C244" s="3"/>
      <c r="D244" s="32"/>
      <c r="E244" s="33" t="str">
        <f t="shared" si="94"/>
        <v xml:space="preserve"> </v>
      </c>
      <c r="F244" s="41"/>
      <c r="G244" s="41"/>
      <c r="H244" s="41"/>
      <c r="I244" s="13"/>
      <c r="J244" s="14"/>
      <c r="K244" s="15"/>
      <c r="L244" s="226"/>
      <c r="M244" s="222"/>
      <c r="N244" s="214"/>
      <c r="O244" s="65"/>
      <c r="P244" s="37">
        <f t="shared" ref="P244" si="109">U244</f>
        <v>124</v>
      </c>
      <c r="Q244" s="14" t="s">
        <v>8</v>
      </c>
      <c r="R244" s="39">
        <f>IF(Y244&gt;=15,W244+1,W244)</f>
        <v>3</v>
      </c>
      <c r="S244" s="14" t="s">
        <v>9</v>
      </c>
      <c r="T244" s="17" t="str">
        <f t="shared" si="89"/>
        <v xml:space="preserve"> </v>
      </c>
      <c r="U244" s="16">
        <f>DATEDIF(I244,$O$1,"y")</f>
        <v>124</v>
      </c>
      <c r="V244" s="14" t="s">
        <v>8</v>
      </c>
      <c r="W244" s="14">
        <f>DATEDIF(I244,$O$1,"ym")</f>
        <v>3</v>
      </c>
      <c r="X244" s="14" t="s">
        <v>9</v>
      </c>
      <c r="Y244" s="14">
        <f>DATEDIF(I244,$O$1,"md")</f>
        <v>1</v>
      </c>
      <c r="Z244" s="15" t="s">
        <v>10</v>
      </c>
      <c r="AA244" s="17"/>
      <c r="AK244" s="1" t="str">
        <f t="shared" si="90"/>
        <v/>
      </c>
      <c r="AL244" s="218" t="e">
        <f t="shared" si="91"/>
        <v>#VALUE!</v>
      </c>
    </row>
    <row r="245" spans="1:38" ht="20.149999999999999" hidden="1" customHeight="1" outlineLevel="1" x14ac:dyDescent="0.2">
      <c r="A245" s="27"/>
      <c r="B245" s="31"/>
      <c r="C245" s="4"/>
      <c r="D245" s="27"/>
      <c r="E245" s="34" t="str">
        <f t="shared" si="94"/>
        <v xml:space="preserve"> </v>
      </c>
      <c r="F245" s="43"/>
      <c r="G245" s="43"/>
      <c r="H245" s="43"/>
      <c r="I245" s="18"/>
      <c r="J245" s="19"/>
      <c r="K245" s="26"/>
      <c r="L245" s="26"/>
      <c r="M245" s="223"/>
      <c r="N245" s="215"/>
      <c r="O245" s="45"/>
      <c r="P245" s="38">
        <f>U245</f>
        <v>0</v>
      </c>
      <c r="Q245" s="19" t="s">
        <v>8</v>
      </c>
      <c r="R245" s="40">
        <f>IF(Y245&gt;=15,W245+1,W245)</f>
        <v>0</v>
      </c>
      <c r="S245" s="19" t="s">
        <v>9</v>
      </c>
      <c r="T245" s="22" t="str">
        <f t="shared" si="89"/>
        <v xml:space="preserve"> </v>
      </c>
      <c r="U245" s="21">
        <f>DATEDIF(I245,K245,"y")</f>
        <v>0</v>
      </c>
      <c r="V245" s="19" t="s">
        <v>8</v>
      </c>
      <c r="W245" s="19">
        <f>DATEDIF(I245,K245,"ym")</f>
        <v>0</v>
      </c>
      <c r="X245" s="19" t="s">
        <v>9</v>
      </c>
      <c r="Y245" s="19">
        <f>DATEDIF(I245,K245,"md")</f>
        <v>0</v>
      </c>
      <c r="Z245" s="20" t="s">
        <v>10</v>
      </c>
      <c r="AA245" s="22"/>
      <c r="AK245" s="1" t="str">
        <f t="shared" si="90"/>
        <v/>
      </c>
      <c r="AL245" s="218" t="e">
        <f t="shared" si="91"/>
        <v>#VALUE!</v>
      </c>
    </row>
    <row r="246" spans="1:38" ht="20.149999999999999" hidden="1" customHeight="1" outlineLevel="1" x14ac:dyDescent="0.2">
      <c r="A246" s="27"/>
      <c r="B246" s="31"/>
      <c r="C246" s="4"/>
      <c r="D246" s="27"/>
      <c r="E246" s="34" t="str">
        <f t="shared" si="94"/>
        <v xml:space="preserve"> </v>
      </c>
      <c r="F246" s="43"/>
      <c r="G246" s="43"/>
      <c r="H246" s="43"/>
      <c r="I246" s="59"/>
      <c r="J246" s="19"/>
      <c r="K246" s="26"/>
      <c r="L246" s="26"/>
      <c r="M246" s="223"/>
      <c r="N246" s="215"/>
      <c r="O246" s="45"/>
      <c r="P246" s="38">
        <f t="shared" ref="P246:P250" si="110">U246</f>
        <v>0</v>
      </c>
      <c r="Q246" s="19" t="s">
        <v>8</v>
      </c>
      <c r="R246" s="40">
        <f t="shared" ref="R246" si="111">IF(Y246&gt;=15,W246+1,W246)</f>
        <v>0</v>
      </c>
      <c r="S246" s="19" t="s">
        <v>9</v>
      </c>
      <c r="T246" s="22" t="str">
        <f t="shared" si="89"/>
        <v xml:space="preserve"> </v>
      </c>
      <c r="U246" s="21">
        <f>DATEDIF(I246,K246,"y")</f>
        <v>0</v>
      </c>
      <c r="V246" s="19" t="s">
        <v>8</v>
      </c>
      <c r="W246" s="19">
        <f>DATEDIF(I246,K246,"ym")</f>
        <v>0</v>
      </c>
      <c r="X246" s="19" t="s">
        <v>9</v>
      </c>
      <c r="Y246" s="19">
        <f>DATEDIF(I246,K246,"md")</f>
        <v>0</v>
      </c>
      <c r="Z246" s="20" t="s">
        <v>10</v>
      </c>
      <c r="AA246" s="22"/>
      <c r="AK246" s="1" t="str">
        <f t="shared" si="90"/>
        <v/>
      </c>
      <c r="AL246" s="218" t="e">
        <f t="shared" si="91"/>
        <v>#VALUE!</v>
      </c>
    </row>
    <row r="247" spans="1:38" ht="20.149999999999999" hidden="1" customHeight="1" outlineLevel="1" x14ac:dyDescent="0.2">
      <c r="A247" s="27"/>
      <c r="B247" s="31"/>
      <c r="C247" s="4"/>
      <c r="D247" s="27"/>
      <c r="E247" s="34" t="str">
        <f t="shared" si="94"/>
        <v xml:space="preserve"> </v>
      </c>
      <c r="F247" s="43"/>
      <c r="G247" s="43"/>
      <c r="H247" s="43"/>
      <c r="I247" s="18"/>
      <c r="J247" s="19"/>
      <c r="K247" s="26"/>
      <c r="L247" s="26"/>
      <c r="M247" s="223"/>
      <c r="N247" s="215"/>
      <c r="O247" s="45"/>
      <c r="P247" s="38">
        <f t="shared" si="110"/>
        <v>0</v>
      </c>
      <c r="Q247" s="19" t="s">
        <v>8</v>
      </c>
      <c r="R247" s="40">
        <f>IF(Y247&gt;=15,W247+1,W247)</f>
        <v>0</v>
      </c>
      <c r="S247" s="19" t="s">
        <v>9</v>
      </c>
      <c r="T247" s="22" t="str">
        <f t="shared" si="89"/>
        <v xml:space="preserve"> </v>
      </c>
      <c r="U247" s="21">
        <f>DATEDIF(I247,K247,"y")</f>
        <v>0</v>
      </c>
      <c r="V247" s="19" t="s">
        <v>8</v>
      </c>
      <c r="W247" s="19">
        <f>DATEDIF(I247,K247,"ym")</f>
        <v>0</v>
      </c>
      <c r="X247" s="19" t="s">
        <v>9</v>
      </c>
      <c r="Y247" s="19">
        <f>DATEDIF(I247,K247,"md")</f>
        <v>0</v>
      </c>
      <c r="Z247" s="20" t="s">
        <v>10</v>
      </c>
      <c r="AA247" s="22"/>
      <c r="AK247" s="1" t="str">
        <f t="shared" si="90"/>
        <v/>
      </c>
      <c r="AL247" s="218" t="e">
        <f t="shared" si="91"/>
        <v>#VALUE!</v>
      </c>
    </row>
    <row r="248" spans="1:38" ht="20.149999999999999" hidden="1" customHeight="1" outlineLevel="1" thickBot="1" x14ac:dyDescent="0.25">
      <c r="A248" s="27"/>
      <c r="B248" s="31"/>
      <c r="C248" s="4"/>
      <c r="D248" s="27"/>
      <c r="E248" s="34" t="str">
        <f t="shared" si="94"/>
        <v xml:space="preserve"> </v>
      </c>
      <c r="F248" s="43"/>
      <c r="G248" s="43"/>
      <c r="H248" s="43"/>
      <c r="I248" s="59"/>
      <c r="J248" s="54"/>
      <c r="K248" s="60"/>
      <c r="L248" s="60"/>
      <c r="M248" s="223"/>
      <c r="N248" s="215"/>
      <c r="O248" s="61"/>
      <c r="P248" s="53">
        <f t="shared" si="110"/>
        <v>0</v>
      </c>
      <c r="Q248" s="54" t="s">
        <v>8</v>
      </c>
      <c r="R248" s="55">
        <f t="shared" ref="R248" si="112">IF(Y248&gt;=15,W248+1,W248)</f>
        <v>0</v>
      </c>
      <c r="S248" s="54" t="s">
        <v>9</v>
      </c>
      <c r="T248" s="62" t="str">
        <f t="shared" si="89"/>
        <v xml:space="preserve"> </v>
      </c>
      <c r="U248" s="63">
        <f>DATEDIF(I248,K248,"y")</f>
        <v>0</v>
      </c>
      <c r="V248" s="54" t="s">
        <v>8</v>
      </c>
      <c r="W248" s="54">
        <f>DATEDIF(I248,K248,"ym")</f>
        <v>0</v>
      </c>
      <c r="X248" s="54" t="s">
        <v>9</v>
      </c>
      <c r="Y248" s="54">
        <f>DATEDIF(I248,K248,"md")</f>
        <v>0</v>
      </c>
      <c r="Z248" s="64" t="s">
        <v>10</v>
      </c>
      <c r="AA248" s="62"/>
      <c r="AK248" s="1" t="str">
        <f t="shared" si="90"/>
        <v/>
      </c>
      <c r="AL248" s="218" t="e">
        <f t="shared" si="91"/>
        <v>#VALUE!</v>
      </c>
    </row>
    <row r="249" spans="1:38" ht="20.149999999999999" hidden="1" customHeight="1" outlineLevel="1" thickTop="1" x14ac:dyDescent="0.2">
      <c r="A249" s="209"/>
      <c r="B249" s="31"/>
      <c r="C249" s="4"/>
      <c r="D249" s="27"/>
      <c r="E249" s="34" t="str">
        <f t="shared" si="94"/>
        <v xml:space="preserve"> </v>
      </c>
      <c r="F249" s="43"/>
      <c r="G249" s="43"/>
      <c r="H249" s="43"/>
      <c r="I249" s="59"/>
      <c r="J249" s="54"/>
      <c r="K249" s="60"/>
      <c r="L249" s="183"/>
      <c r="M249" s="223"/>
      <c r="N249" s="215"/>
      <c r="O249" s="102" t="s">
        <v>51</v>
      </c>
      <c r="P249" s="103">
        <f t="shared" si="110"/>
        <v>0</v>
      </c>
      <c r="Q249" s="104" t="s">
        <v>8</v>
      </c>
      <c r="R249" s="105">
        <f>IF(Y249/15&gt;0,W249+ROUND(Y249/30,0),W249)</f>
        <v>0</v>
      </c>
      <c r="S249" s="104" t="s">
        <v>9</v>
      </c>
      <c r="T249" s="106" t="str">
        <f t="shared" si="89"/>
        <v xml:space="preserve"> </v>
      </c>
      <c r="U249" s="103">
        <f>SUMIF(T244:T248,"○",U244:U248)</f>
        <v>0</v>
      </c>
      <c r="V249" s="111" t="s">
        <v>8</v>
      </c>
      <c r="W249" s="112">
        <f>SUMIF(T244:T248,"○",W244:W248)</f>
        <v>0</v>
      </c>
      <c r="X249" s="111" t="s">
        <v>9</v>
      </c>
      <c r="Y249" s="112">
        <f>SUMIF(T244:T248,"○",Y244:Y248)</f>
        <v>0</v>
      </c>
      <c r="Z249" s="113" t="s">
        <v>10</v>
      </c>
      <c r="AA249" s="114"/>
      <c r="AK249" s="1" t="str">
        <f t="shared" si="90"/>
        <v/>
      </c>
      <c r="AL249" s="218" t="e">
        <f t="shared" si="91"/>
        <v>#VALUE!</v>
      </c>
    </row>
    <row r="250" spans="1:38" ht="20.149999999999999" hidden="1" customHeight="1" outlineLevel="1" thickBot="1" x14ac:dyDescent="0.25">
      <c r="A250" s="27"/>
      <c r="B250" s="31"/>
      <c r="C250" s="4"/>
      <c r="D250" s="27"/>
      <c r="E250" s="34" t="str">
        <f t="shared" si="94"/>
        <v xml:space="preserve"> </v>
      </c>
      <c r="F250" s="43"/>
      <c r="G250" s="43"/>
      <c r="H250" s="43"/>
      <c r="I250" s="59"/>
      <c r="J250" s="54"/>
      <c r="K250" s="64"/>
      <c r="L250" s="62"/>
      <c r="M250" s="223"/>
      <c r="N250" s="215"/>
      <c r="O250" s="107" t="s">
        <v>52</v>
      </c>
      <c r="P250" s="53">
        <f t="shared" si="110"/>
        <v>0</v>
      </c>
      <c r="Q250" s="54" t="s">
        <v>8</v>
      </c>
      <c r="R250" s="55">
        <f>IF(Y250/15&gt;0,W250+ROUND(Y250/30,0),W250)</f>
        <v>0</v>
      </c>
      <c r="S250" s="64" t="s">
        <v>9</v>
      </c>
      <c r="T250" s="62" t="str">
        <f t="shared" si="89"/>
        <v xml:space="preserve"> </v>
      </c>
      <c r="U250" s="115">
        <f>SUMIF(T244:T248,"△",U244:U248)</f>
        <v>0</v>
      </c>
      <c r="V250" s="116" t="s">
        <v>8</v>
      </c>
      <c r="W250" s="117">
        <f>SUMIF(T244:T248,"△",W244:W248)</f>
        <v>0</v>
      </c>
      <c r="X250" s="116" t="s">
        <v>9</v>
      </c>
      <c r="Y250" s="117">
        <f>SUMIF(T244:T248,"△",Y244:Y248)</f>
        <v>0</v>
      </c>
      <c r="Z250" s="118" t="s">
        <v>10</v>
      </c>
      <c r="AA250" s="119"/>
      <c r="AC250" s="1">
        <f>P210*12+R210</f>
        <v>0</v>
      </c>
      <c r="AD250" s="42" t="s">
        <v>69</v>
      </c>
      <c r="AE250" s="42">
        <f>ROUNDDOWN(AC250/3,0)</f>
        <v>0</v>
      </c>
      <c r="AF250" s="1" t="s">
        <v>70</v>
      </c>
      <c r="AG250" s="1">
        <f>ROUNDDOWN(AE250/12,0)</f>
        <v>0</v>
      </c>
      <c r="AH250" s="1" t="s">
        <v>54</v>
      </c>
      <c r="AI250" s="1">
        <f>ROUNDDOWN(AE250-AG250*12,0)</f>
        <v>0</v>
      </c>
      <c r="AJ250" s="1" t="s">
        <v>68</v>
      </c>
      <c r="AK250" s="1" t="str">
        <f t="shared" si="90"/>
        <v/>
      </c>
      <c r="AL250" s="218" t="e">
        <f t="shared" si="91"/>
        <v>#VALUE!</v>
      </c>
    </row>
    <row r="251" spans="1:38" ht="20.149999999999999" hidden="1" customHeight="1" outlineLevel="1" thickTop="1" thickBot="1" x14ac:dyDescent="0.25">
      <c r="A251" s="12"/>
      <c r="B251" s="29"/>
      <c r="C251" s="5"/>
      <c r="D251" s="12"/>
      <c r="E251" s="35" t="str">
        <f t="shared" si="94"/>
        <v xml:space="preserve"> </v>
      </c>
      <c r="F251" s="44"/>
      <c r="G251" s="44"/>
      <c r="H251" s="44"/>
      <c r="I251" s="23"/>
      <c r="J251" s="24"/>
      <c r="K251" s="25"/>
      <c r="L251" s="136"/>
      <c r="M251" s="224"/>
      <c r="N251" s="185"/>
      <c r="O251" s="108" t="s">
        <v>201</v>
      </c>
      <c r="P251" s="56">
        <f>P249+AG250</f>
        <v>0</v>
      </c>
      <c r="Q251" s="57" t="s">
        <v>8</v>
      </c>
      <c r="R251" s="58">
        <f>R249+AI250</f>
        <v>0</v>
      </c>
      <c r="S251" s="57" t="s">
        <v>9</v>
      </c>
      <c r="T251" s="78" t="str">
        <f t="shared" si="89"/>
        <v xml:space="preserve"> </v>
      </c>
      <c r="U251" s="120">
        <f>IF(R251/12&gt;1,P251+ROUNDDOWN(R251/12,0),P251)</f>
        <v>0</v>
      </c>
      <c r="V251" s="121" t="s">
        <v>8</v>
      </c>
      <c r="W251" s="121">
        <f>IF(R251/12&gt;1,R251-ROUNDDOWN(R251/12,0)*12,R251)</f>
        <v>0</v>
      </c>
      <c r="X251" s="121" t="s">
        <v>9</v>
      </c>
      <c r="Y251" s="121"/>
      <c r="Z251" s="122"/>
      <c r="AA251" s="123" t="str">
        <f>VLOOKUP(U251*12+W251,月⇒ランク!A:B,2,TRUE)</f>
        <v>Ｋ</v>
      </c>
      <c r="AB251" s="1">
        <f>U251*12+W251</f>
        <v>0</v>
      </c>
      <c r="AK251" s="1" t="str">
        <f t="shared" si="90"/>
        <v/>
      </c>
      <c r="AL251" s="218" t="e">
        <f t="shared" si="91"/>
        <v>#VALUE!</v>
      </c>
    </row>
    <row r="252" spans="1:38" ht="20.149999999999999" hidden="1" customHeight="1" outlineLevel="1" thickTop="1" x14ac:dyDescent="0.2">
      <c r="A252" s="11">
        <v>32</v>
      </c>
      <c r="B252" s="28"/>
      <c r="C252" s="3"/>
      <c r="D252" s="32"/>
      <c r="E252" s="33" t="str">
        <f t="shared" si="94"/>
        <v xml:space="preserve"> </v>
      </c>
      <c r="F252" s="41"/>
      <c r="G252" s="41"/>
      <c r="H252" s="41"/>
      <c r="I252" s="13"/>
      <c r="J252" s="14"/>
      <c r="K252" s="15"/>
      <c r="L252" s="226"/>
      <c r="M252" s="222"/>
      <c r="N252" s="214"/>
      <c r="O252" s="65"/>
      <c r="P252" s="37">
        <f>U252</f>
        <v>124</v>
      </c>
      <c r="Q252" s="14" t="s">
        <v>8</v>
      </c>
      <c r="R252" s="39">
        <f>IF(Y252&gt;=15,W252+1,W252)</f>
        <v>3</v>
      </c>
      <c r="S252" s="14" t="s">
        <v>9</v>
      </c>
      <c r="T252" s="17" t="str">
        <f t="shared" si="89"/>
        <v xml:space="preserve"> </v>
      </c>
      <c r="U252" s="16">
        <f>DATEDIF(I252,$O$1,"y")</f>
        <v>124</v>
      </c>
      <c r="V252" s="14" t="s">
        <v>8</v>
      </c>
      <c r="W252" s="14">
        <f>DATEDIF(I252,$O$1,"ym")</f>
        <v>3</v>
      </c>
      <c r="X252" s="14" t="s">
        <v>9</v>
      </c>
      <c r="Y252" s="14">
        <f>DATEDIF(I252,$O$1,"md")</f>
        <v>1</v>
      </c>
      <c r="Z252" s="15" t="s">
        <v>10</v>
      </c>
      <c r="AA252" s="17"/>
      <c r="AK252" s="1" t="str">
        <f t="shared" si="90"/>
        <v/>
      </c>
      <c r="AL252" s="218" t="e">
        <f t="shared" si="91"/>
        <v>#VALUE!</v>
      </c>
    </row>
    <row r="253" spans="1:38" ht="20.149999999999999" hidden="1" customHeight="1" outlineLevel="1" x14ac:dyDescent="0.2">
      <c r="A253" s="27"/>
      <c r="B253" s="31"/>
      <c r="C253" s="4"/>
      <c r="D253" s="27"/>
      <c r="E253" s="34" t="str">
        <f t="shared" si="94"/>
        <v xml:space="preserve"> </v>
      </c>
      <c r="F253" s="43"/>
      <c r="G253" s="43"/>
      <c r="H253" s="43"/>
      <c r="I253" s="18"/>
      <c r="J253" s="19"/>
      <c r="K253" s="26"/>
      <c r="L253" s="26"/>
      <c r="M253" s="223"/>
      <c r="N253" s="215"/>
      <c r="O253" s="45"/>
      <c r="P253" s="38">
        <f>U253</f>
        <v>0</v>
      </c>
      <c r="Q253" s="19" t="s">
        <v>8</v>
      </c>
      <c r="R253" s="40">
        <f>IF(Y253&gt;=15,W253+1,W253)</f>
        <v>0</v>
      </c>
      <c r="S253" s="19" t="s">
        <v>9</v>
      </c>
      <c r="T253" s="22" t="str">
        <f t="shared" si="89"/>
        <v xml:space="preserve"> </v>
      </c>
      <c r="U253" s="21">
        <f>DATEDIF(I253,K253,"y")</f>
        <v>0</v>
      </c>
      <c r="V253" s="19" t="s">
        <v>8</v>
      </c>
      <c r="W253" s="19">
        <f>DATEDIF(I253,K253,"ym")</f>
        <v>0</v>
      </c>
      <c r="X253" s="19" t="s">
        <v>9</v>
      </c>
      <c r="Y253" s="19">
        <f>DATEDIF(I253,K253,"md")</f>
        <v>0</v>
      </c>
      <c r="Z253" s="20" t="s">
        <v>10</v>
      </c>
      <c r="AA253" s="22"/>
      <c r="AK253" s="1" t="str">
        <f t="shared" si="90"/>
        <v/>
      </c>
      <c r="AL253" s="218" t="e">
        <f t="shared" si="91"/>
        <v>#VALUE!</v>
      </c>
    </row>
    <row r="254" spans="1:38" ht="20.149999999999999" hidden="1" customHeight="1" outlineLevel="1" x14ac:dyDescent="0.2">
      <c r="A254" s="27"/>
      <c r="B254" s="31"/>
      <c r="C254" s="4"/>
      <c r="D254" s="27"/>
      <c r="E254" s="34" t="str">
        <f t="shared" si="94"/>
        <v xml:space="preserve"> </v>
      </c>
      <c r="F254" s="43"/>
      <c r="G254" s="43"/>
      <c r="H254" s="43"/>
      <c r="I254" s="59"/>
      <c r="J254" s="19"/>
      <c r="K254" s="26"/>
      <c r="L254" s="26"/>
      <c r="M254" s="223"/>
      <c r="N254" s="215"/>
      <c r="O254" s="45"/>
      <c r="P254" s="38">
        <f t="shared" ref="P254" si="113">U254</f>
        <v>0</v>
      </c>
      <c r="Q254" s="19" t="s">
        <v>8</v>
      </c>
      <c r="R254" s="40">
        <f t="shared" ref="R254" si="114">IF(Y254&gt;=15,W254+1,W254)</f>
        <v>0</v>
      </c>
      <c r="S254" s="19" t="s">
        <v>9</v>
      </c>
      <c r="T254" s="22" t="str">
        <f t="shared" si="89"/>
        <v xml:space="preserve"> </v>
      </c>
      <c r="U254" s="21">
        <f>DATEDIF(I254,K254,"y")</f>
        <v>0</v>
      </c>
      <c r="V254" s="19" t="s">
        <v>8</v>
      </c>
      <c r="W254" s="19">
        <f>DATEDIF(I254,K254,"ym")</f>
        <v>0</v>
      </c>
      <c r="X254" s="19" t="s">
        <v>9</v>
      </c>
      <c r="Y254" s="19">
        <f>DATEDIF(I254,K254,"md")</f>
        <v>0</v>
      </c>
      <c r="Z254" s="20" t="s">
        <v>10</v>
      </c>
      <c r="AA254" s="22"/>
      <c r="AK254" s="1" t="str">
        <f t="shared" si="90"/>
        <v/>
      </c>
      <c r="AL254" s="218" t="e">
        <f t="shared" si="91"/>
        <v>#VALUE!</v>
      </c>
    </row>
    <row r="255" spans="1:38" ht="20.149999999999999" hidden="1" customHeight="1" outlineLevel="1" x14ac:dyDescent="0.2">
      <c r="A255" s="27"/>
      <c r="B255" s="31"/>
      <c r="C255" s="4"/>
      <c r="D255" s="27"/>
      <c r="E255" s="34" t="str">
        <f t="shared" si="94"/>
        <v xml:space="preserve"> </v>
      </c>
      <c r="F255" s="43"/>
      <c r="G255" s="43"/>
      <c r="H255" s="43"/>
      <c r="I255" s="18"/>
      <c r="J255" s="19"/>
      <c r="K255" s="26"/>
      <c r="L255" s="26"/>
      <c r="M255" s="223"/>
      <c r="N255" s="215"/>
      <c r="O255" s="45"/>
      <c r="P255" s="38">
        <f>U255</f>
        <v>0</v>
      </c>
      <c r="Q255" s="19" t="s">
        <v>8</v>
      </c>
      <c r="R255" s="40">
        <f>IF(Y255&gt;=15,W255+1,W255)</f>
        <v>0</v>
      </c>
      <c r="S255" s="19" t="s">
        <v>9</v>
      </c>
      <c r="T255" s="22" t="str">
        <f t="shared" si="89"/>
        <v xml:space="preserve"> </v>
      </c>
      <c r="U255" s="21">
        <f>DATEDIF(I255,K255,"y")</f>
        <v>0</v>
      </c>
      <c r="V255" s="19" t="s">
        <v>8</v>
      </c>
      <c r="W255" s="19">
        <f>DATEDIF(I255,K255,"ym")</f>
        <v>0</v>
      </c>
      <c r="X255" s="19" t="s">
        <v>9</v>
      </c>
      <c r="Y255" s="19">
        <f>DATEDIF(I255,K255,"md")</f>
        <v>0</v>
      </c>
      <c r="Z255" s="20" t="s">
        <v>10</v>
      </c>
      <c r="AA255" s="22"/>
      <c r="AK255" s="1" t="str">
        <f t="shared" si="90"/>
        <v/>
      </c>
      <c r="AL255" s="218" t="e">
        <f t="shared" si="91"/>
        <v>#VALUE!</v>
      </c>
    </row>
    <row r="256" spans="1:38" ht="20.149999999999999" hidden="1" customHeight="1" outlineLevel="1" thickBot="1" x14ac:dyDescent="0.25">
      <c r="A256" s="27"/>
      <c r="B256" s="31"/>
      <c r="C256" s="4"/>
      <c r="D256" s="27"/>
      <c r="E256" s="34" t="str">
        <f t="shared" si="94"/>
        <v xml:space="preserve"> </v>
      </c>
      <c r="F256" s="43"/>
      <c r="G256" s="43"/>
      <c r="H256" s="43"/>
      <c r="I256" s="59"/>
      <c r="J256" s="19"/>
      <c r="K256" s="26"/>
      <c r="L256" s="26"/>
      <c r="M256" s="223"/>
      <c r="N256" s="215"/>
      <c r="O256" s="45"/>
      <c r="P256" s="38">
        <f t="shared" ref="P256" si="115">U256</f>
        <v>0</v>
      </c>
      <c r="Q256" s="19" t="s">
        <v>8</v>
      </c>
      <c r="R256" s="40">
        <f t="shared" ref="R256" si="116">IF(Y256&gt;=15,W256+1,W256)</f>
        <v>0</v>
      </c>
      <c r="S256" s="19" t="s">
        <v>9</v>
      </c>
      <c r="T256" s="22" t="str">
        <f t="shared" si="89"/>
        <v xml:space="preserve"> </v>
      </c>
      <c r="U256" s="21">
        <f>DATEDIF(I256,K256,"y")</f>
        <v>0</v>
      </c>
      <c r="V256" s="19" t="s">
        <v>8</v>
      </c>
      <c r="W256" s="19">
        <f>DATEDIF(I256,K256,"ym")</f>
        <v>0</v>
      </c>
      <c r="X256" s="19" t="s">
        <v>9</v>
      </c>
      <c r="Y256" s="19">
        <f>DATEDIF(I256,K256,"md")</f>
        <v>0</v>
      </c>
      <c r="Z256" s="20" t="s">
        <v>10</v>
      </c>
      <c r="AA256" s="22"/>
      <c r="AK256" s="1" t="str">
        <f t="shared" si="90"/>
        <v/>
      </c>
      <c r="AL256" s="218" t="e">
        <f t="shared" si="91"/>
        <v>#VALUE!</v>
      </c>
    </row>
    <row r="257" spans="1:38" ht="20.149999999999999" hidden="1" customHeight="1" outlineLevel="1" thickTop="1" x14ac:dyDescent="0.2">
      <c r="A257" s="27"/>
      <c r="B257" s="31"/>
      <c r="C257" s="4"/>
      <c r="D257" s="27"/>
      <c r="E257" s="34" t="str">
        <f t="shared" si="94"/>
        <v xml:space="preserve"> </v>
      </c>
      <c r="F257" s="43"/>
      <c r="G257" s="43"/>
      <c r="H257" s="43"/>
      <c r="I257" s="59"/>
      <c r="J257" s="54"/>
      <c r="K257" s="60"/>
      <c r="L257" s="182"/>
      <c r="M257" s="223"/>
      <c r="N257" s="215"/>
      <c r="O257" s="102" t="s">
        <v>51</v>
      </c>
      <c r="P257" s="103">
        <f>U257</f>
        <v>0</v>
      </c>
      <c r="Q257" s="104" t="s">
        <v>8</v>
      </c>
      <c r="R257" s="105">
        <f>IF(Y257/15&gt;0,W257+ROUND(Y257/30,0),W257)</f>
        <v>0</v>
      </c>
      <c r="S257" s="104" t="s">
        <v>9</v>
      </c>
      <c r="T257" s="106" t="str">
        <f t="shared" si="89"/>
        <v xml:space="preserve"> </v>
      </c>
      <c r="U257" s="103">
        <f>SUMIF(T252:T256,"○",U252:U256)</f>
        <v>0</v>
      </c>
      <c r="V257" s="111" t="s">
        <v>8</v>
      </c>
      <c r="W257" s="112">
        <f>SUMIF(T252:T256,"○",W252:W256)</f>
        <v>0</v>
      </c>
      <c r="X257" s="111" t="s">
        <v>9</v>
      </c>
      <c r="Y257" s="112">
        <f>SUMIF(T252:T256,"○",Y252:Y256)</f>
        <v>0</v>
      </c>
      <c r="Z257" s="113" t="s">
        <v>10</v>
      </c>
      <c r="AA257" s="114"/>
      <c r="AK257" s="1" t="str">
        <f t="shared" si="90"/>
        <v/>
      </c>
      <c r="AL257" s="218" t="e">
        <f t="shared" si="91"/>
        <v>#VALUE!</v>
      </c>
    </row>
    <row r="258" spans="1:38" ht="20.149999999999999" hidden="1" customHeight="1" outlineLevel="1" thickBot="1" x14ac:dyDescent="0.25">
      <c r="A258" s="27"/>
      <c r="B258" s="31"/>
      <c r="C258" s="4"/>
      <c r="D258" s="27"/>
      <c r="E258" s="34" t="str">
        <f t="shared" si="94"/>
        <v xml:space="preserve"> </v>
      </c>
      <c r="F258" s="43"/>
      <c r="G258" s="43"/>
      <c r="H258" s="43"/>
      <c r="I258" s="59"/>
      <c r="J258" s="54"/>
      <c r="K258" s="64"/>
      <c r="L258" s="64"/>
      <c r="M258" s="223"/>
      <c r="N258" s="215"/>
      <c r="O258" s="107" t="s">
        <v>202</v>
      </c>
      <c r="P258" s="53">
        <f>U258</f>
        <v>0</v>
      </c>
      <c r="Q258" s="54" t="s">
        <v>8</v>
      </c>
      <c r="R258" s="55">
        <f>IF(Y258/15&gt;0,W258+ROUND(Y258/30,0),W258)</f>
        <v>0</v>
      </c>
      <c r="S258" s="64" t="s">
        <v>9</v>
      </c>
      <c r="T258" s="62" t="str">
        <f t="shared" si="89"/>
        <v xml:space="preserve"> </v>
      </c>
      <c r="U258" s="115">
        <f>SUMIF(T252:T256,"△",U252:U256)</f>
        <v>0</v>
      </c>
      <c r="V258" s="116" t="s">
        <v>8</v>
      </c>
      <c r="W258" s="117">
        <f>SUMIF(T252:T256,"△",W252:W256)</f>
        <v>0</v>
      </c>
      <c r="X258" s="116" t="s">
        <v>9</v>
      </c>
      <c r="Y258" s="117">
        <f>SUMIF(T252:T256,"△",Y252:Y256)</f>
        <v>0</v>
      </c>
      <c r="Z258" s="118" t="s">
        <v>10</v>
      </c>
      <c r="AA258" s="119"/>
      <c r="AC258" s="1">
        <f>P290*12+R290</f>
        <v>0</v>
      </c>
      <c r="AD258" s="42" t="s">
        <v>203</v>
      </c>
      <c r="AE258" s="42">
        <f>ROUNDDOWN(AC258/3,0)</f>
        <v>0</v>
      </c>
      <c r="AF258" s="1" t="s">
        <v>204</v>
      </c>
      <c r="AG258" s="1">
        <f>ROUNDDOWN(AE258/12,0)</f>
        <v>0</v>
      </c>
      <c r="AH258" s="1" t="s">
        <v>8</v>
      </c>
      <c r="AI258" s="1">
        <f>ROUNDDOWN(AE258-AG258*12,0)</f>
        <v>0</v>
      </c>
      <c r="AJ258" s="1" t="s">
        <v>9</v>
      </c>
      <c r="AK258" s="1" t="str">
        <f t="shared" si="90"/>
        <v/>
      </c>
      <c r="AL258" s="218" t="e">
        <f t="shared" si="91"/>
        <v>#VALUE!</v>
      </c>
    </row>
    <row r="259" spans="1:38" ht="20.149999999999999" hidden="1" customHeight="1" outlineLevel="1" thickTop="1" thickBot="1" x14ac:dyDescent="0.25">
      <c r="A259" s="12"/>
      <c r="B259" s="29"/>
      <c r="C259" s="5"/>
      <c r="D259" s="12"/>
      <c r="E259" s="35" t="str">
        <f t="shared" si="94"/>
        <v xml:space="preserve"> </v>
      </c>
      <c r="F259" s="44"/>
      <c r="G259" s="44"/>
      <c r="H259" s="44"/>
      <c r="I259" s="23"/>
      <c r="J259" s="24"/>
      <c r="K259" s="25"/>
      <c r="L259" s="136"/>
      <c r="M259" s="224"/>
      <c r="N259" s="185"/>
      <c r="O259" s="108" t="s">
        <v>201</v>
      </c>
      <c r="P259" s="56">
        <f>P257+AG258</f>
        <v>0</v>
      </c>
      <c r="Q259" s="57" t="s">
        <v>8</v>
      </c>
      <c r="R259" s="58">
        <f>R257+AI258</f>
        <v>0</v>
      </c>
      <c r="S259" s="57" t="s">
        <v>9</v>
      </c>
      <c r="T259" s="78" t="str">
        <f t="shared" si="89"/>
        <v xml:space="preserve"> </v>
      </c>
      <c r="U259" s="120">
        <f>IF(R259/12&gt;1,P259+ROUNDDOWN(R259/12,0),P259)</f>
        <v>0</v>
      </c>
      <c r="V259" s="121" t="s">
        <v>8</v>
      </c>
      <c r="W259" s="121">
        <f>IF(R259/12&gt;1,R259-ROUNDDOWN(R259/12,0)*12,R259)</f>
        <v>0</v>
      </c>
      <c r="X259" s="121" t="s">
        <v>9</v>
      </c>
      <c r="Y259" s="121"/>
      <c r="Z259" s="122"/>
      <c r="AA259" s="123" t="str">
        <f>VLOOKUP(U259*12+W259,月⇒ランク!A:B,2,TRUE)</f>
        <v>Ｋ</v>
      </c>
      <c r="AB259" s="1">
        <f>U259*12+W259</f>
        <v>0</v>
      </c>
      <c r="AK259" s="1" t="str">
        <f t="shared" si="90"/>
        <v/>
      </c>
      <c r="AL259" s="218" t="e">
        <f t="shared" si="91"/>
        <v>#VALUE!</v>
      </c>
    </row>
    <row r="260" spans="1:38" ht="20.149999999999999" hidden="1" customHeight="1" outlineLevel="1" thickTop="1" x14ac:dyDescent="0.2">
      <c r="A260" s="11">
        <v>33</v>
      </c>
      <c r="B260" s="28"/>
      <c r="C260" s="3"/>
      <c r="D260" s="32"/>
      <c r="E260" s="33" t="str">
        <f t="shared" si="94"/>
        <v xml:space="preserve"> </v>
      </c>
      <c r="F260" s="41"/>
      <c r="G260" s="41"/>
      <c r="H260" s="41"/>
      <c r="I260" s="13"/>
      <c r="J260" s="14"/>
      <c r="K260" s="15"/>
      <c r="L260" s="226"/>
      <c r="M260" s="222"/>
      <c r="N260" s="214"/>
      <c r="O260" s="65"/>
      <c r="P260" s="37">
        <f>U260</f>
        <v>124</v>
      </c>
      <c r="Q260" s="14" t="s">
        <v>8</v>
      </c>
      <c r="R260" s="39">
        <f>IF(Y260&gt;=15,W260+1,W260)</f>
        <v>3</v>
      </c>
      <c r="S260" s="14" t="s">
        <v>9</v>
      </c>
      <c r="T260" s="17" t="str">
        <f t="shared" si="89"/>
        <v xml:space="preserve"> </v>
      </c>
      <c r="U260" s="16">
        <f>DATEDIF(I260,$O$1,"y")</f>
        <v>124</v>
      </c>
      <c r="V260" s="14" t="s">
        <v>8</v>
      </c>
      <c r="W260" s="14">
        <f>DATEDIF(I260,$O$1,"ym")</f>
        <v>3</v>
      </c>
      <c r="X260" s="14" t="s">
        <v>9</v>
      </c>
      <c r="Y260" s="14">
        <f>DATEDIF(I260,$O$1,"md")</f>
        <v>1</v>
      </c>
      <c r="Z260" s="15" t="s">
        <v>10</v>
      </c>
      <c r="AA260" s="17"/>
      <c r="AK260" s="1" t="str">
        <f t="shared" si="90"/>
        <v/>
      </c>
      <c r="AL260" s="218" t="e">
        <f t="shared" si="91"/>
        <v>#VALUE!</v>
      </c>
    </row>
    <row r="261" spans="1:38" ht="20.149999999999999" hidden="1" customHeight="1" outlineLevel="1" x14ac:dyDescent="0.2">
      <c r="A261" s="27"/>
      <c r="B261" s="31"/>
      <c r="C261" s="4"/>
      <c r="D261" s="27"/>
      <c r="E261" s="34" t="str">
        <f t="shared" si="94"/>
        <v xml:space="preserve"> </v>
      </c>
      <c r="F261" s="43"/>
      <c r="G261" s="43"/>
      <c r="H261" s="43"/>
      <c r="I261" s="18"/>
      <c r="J261" s="19"/>
      <c r="K261" s="26"/>
      <c r="L261" s="26"/>
      <c r="M261" s="223"/>
      <c r="N261" s="215"/>
      <c r="O261" s="45"/>
      <c r="P261" s="38">
        <f>U261</f>
        <v>0</v>
      </c>
      <c r="Q261" s="19" t="s">
        <v>8</v>
      </c>
      <c r="R261" s="40">
        <f>IF(Y261&gt;=15,W261+1,W261)</f>
        <v>0</v>
      </c>
      <c r="S261" s="19" t="s">
        <v>9</v>
      </c>
      <c r="T261" s="22" t="str">
        <f t="shared" ref="T261:T324" si="117">IF(OR(L:L="現施設",L:L="同一法人"),"○",IF(L:L="他法人","△"," "))</f>
        <v xml:space="preserve"> </v>
      </c>
      <c r="U261" s="21">
        <f>DATEDIF(I261,K261,"y")</f>
        <v>0</v>
      </c>
      <c r="V261" s="19" t="s">
        <v>8</v>
      </c>
      <c r="W261" s="19">
        <f>DATEDIF(I261,K261,"ym")</f>
        <v>0</v>
      </c>
      <c r="X261" s="19" t="s">
        <v>9</v>
      </c>
      <c r="Y261" s="19">
        <f>DATEDIF(I261,K261,"md")</f>
        <v>0</v>
      </c>
      <c r="Z261" s="20" t="s">
        <v>10</v>
      </c>
      <c r="AA261" s="22"/>
      <c r="AK261" s="1" t="str">
        <f t="shared" ref="AK261:AK324" si="118">IF(N261="（老）特別養護老人ホーム（H12.4.1以前）",36616,"")</f>
        <v/>
      </c>
      <c r="AL261" s="218" t="e">
        <f t="shared" si="91"/>
        <v>#VALUE!</v>
      </c>
    </row>
    <row r="262" spans="1:38" ht="20.149999999999999" hidden="1" customHeight="1" outlineLevel="1" x14ac:dyDescent="0.2">
      <c r="A262" s="27"/>
      <c r="B262" s="31"/>
      <c r="C262" s="4"/>
      <c r="D262" s="27"/>
      <c r="E262" s="34" t="str">
        <f t="shared" si="94"/>
        <v xml:space="preserve"> </v>
      </c>
      <c r="F262" s="43"/>
      <c r="G262" s="43"/>
      <c r="H262" s="43"/>
      <c r="I262" s="59"/>
      <c r="J262" s="19"/>
      <c r="K262" s="26"/>
      <c r="L262" s="26"/>
      <c r="M262" s="223"/>
      <c r="N262" s="215"/>
      <c r="O262" s="45"/>
      <c r="P262" s="38">
        <f t="shared" ref="P262" si="119">U262</f>
        <v>0</v>
      </c>
      <c r="Q262" s="19" t="s">
        <v>8</v>
      </c>
      <c r="R262" s="40">
        <f t="shared" ref="R262" si="120">IF(Y262&gt;=15,W262+1,W262)</f>
        <v>0</v>
      </c>
      <c r="S262" s="19" t="s">
        <v>9</v>
      </c>
      <c r="T262" s="22" t="str">
        <f t="shared" si="117"/>
        <v xml:space="preserve"> </v>
      </c>
      <c r="U262" s="21">
        <f>DATEDIF(I262,K262,"y")</f>
        <v>0</v>
      </c>
      <c r="V262" s="19" t="s">
        <v>8</v>
      </c>
      <c r="W262" s="19">
        <f>DATEDIF(I262,K262,"ym")</f>
        <v>0</v>
      </c>
      <c r="X262" s="19" t="s">
        <v>9</v>
      </c>
      <c r="Y262" s="19">
        <f>DATEDIF(I262,K262,"md")</f>
        <v>0</v>
      </c>
      <c r="Z262" s="20" t="s">
        <v>10</v>
      </c>
      <c r="AA262" s="22"/>
      <c r="AK262" s="1" t="str">
        <f t="shared" si="118"/>
        <v/>
      </c>
      <c r="AL262" s="218" t="e">
        <f t="shared" ref="AL262:AL325" si="121">K262-AK262</f>
        <v>#VALUE!</v>
      </c>
    </row>
    <row r="263" spans="1:38" ht="20.149999999999999" hidden="1" customHeight="1" outlineLevel="1" x14ac:dyDescent="0.2">
      <c r="A263" s="27"/>
      <c r="B263" s="31"/>
      <c r="C263" s="4"/>
      <c r="D263" s="27"/>
      <c r="E263" s="34" t="str">
        <f t="shared" si="94"/>
        <v xml:space="preserve"> </v>
      </c>
      <c r="F263" s="43"/>
      <c r="G263" s="43"/>
      <c r="H263" s="43"/>
      <c r="I263" s="18"/>
      <c r="J263" s="19"/>
      <c r="K263" s="26"/>
      <c r="L263" s="26"/>
      <c r="M263" s="223"/>
      <c r="N263" s="215"/>
      <c r="O263" s="45"/>
      <c r="P263" s="38">
        <f>U263</f>
        <v>0</v>
      </c>
      <c r="Q263" s="19" t="s">
        <v>8</v>
      </c>
      <c r="R263" s="40">
        <f>IF(Y263&gt;=15,W263+1,W263)</f>
        <v>0</v>
      </c>
      <c r="S263" s="19" t="s">
        <v>9</v>
      </c>
      <c r="T263" s="22" t="str">
        <f t="shared" si="117"/>
        <v xml:space="preserve"> </v>
      </c>
      <c r="U263" s="21">
        <f>DATEDIF(I263,K263,"y")</f>
        <v>0</v>
      </c>
      <c r="V263" s="19" t="s">
        <v>8</v>
      </c>
      <c r="W263" s="19">
        <f>DATEDIF(I263,K263,"ym")</f>
        <v>0</v>
      </c>
      <c r="X263" s="19" t="s">
        <v>9</v>
      </c>
      <c r="Y263" s="19">
        <f>DATEDIF(I263,K263,"md")</f>
        <v>0</v>
      </c>
      <c r="Z263" s="20" t="s">
        <v>10</v>
      </c>
      <c r="AA263" s="22"/>
      <c r="AK263" s="1" t="str">
        <f t="shared" si="118"/>
        <v/>
      </c>
      <c r="AL263" s="218" t="e">
        <f t="shared" si="121"/>
        <v>#VALUE!</v>
      </c>
    </row>
    <row r="264" spans="1:38" ht="20.149999999999999" hidden="1" customHeight="1" outlineLevel="1" thickBot="1" x14ac:dyDescent="0.25">
      <c r="A264" s="27"/>
      <c r="B264" s="31"/>
      <c r="C264" s="4"/>
      <c r="D264" s="27"/>
      <c r="E264" s="34" t="str">
        <f t="shared" si="94"/>
        <v xml:space="preserve"> </v>
      </c>
      <c r="F264" s="43"/>
      <c r="G264" s="43"/>
      <c r="H264" s="43"/>
      <c r="I264" s="59"/>
      <c r="J264" s="19"/>
      <c r="K264" s="26"/>
      <c r="L264" s="26"/>
      <c r="M264" s="223"/>
      <c r="N264" s="215"/>
      <c r="O264" s="45"/>
      <c r="P264" s="38">
        <f t="shared" ref="P264" si="122">U264</f>
        <v>0</v>
      </c>
      <c r="Q264" s="19" t="s">
        <v>8</v>
      </c>
      <c r="R264" s="40">
        <f t="shared" ref="R264" si="123">IF(Y264&gt;=15,W264+1,W264)</f>
        <v>0</v>
      </c>
      <c r="S264" s="19" t="s">
        <v>9</v>
      </c>
      <c r="T264" s="22" t="str">
        <f t="shared" si="117"/>
        <v xml:space="preserve"> </v>
      </c>
      <c r="U264" s="21">
        <f>DATEDIF(I264,K264,"y")</f>
        <v>0</v>
      </c>
      <c r="V264" s="19" t="s">
        <v>8</v>
      </c>
      <c r="W264" s="19">
        <f>DATEDIF(I264,K264,"ym")</f>
        <v>0</v>
      </c>
      <c r="X264" s="19" t="s">
        <v>9</v>
      </c>
      <c r="Y264" s="19">
        <f>DATEDIF(I264,K264,"md")</f>
        <v>0</v>
      </c>
      <c r="Z264" s="20" t="s">
        <v>10</v>
      </c>
      <c r="AA264" s="22"/>
      <c r="AK264" s="1" t="str">
        <f t="shared" si="118"/>
        <v/>
      </c>
      <c r="AL264" s="218" t="e">
        <f t="shared" si="121"/>
        <v>#VALUE!</v>
      </c>
    </row>
    <row r="265" spans="1:38" ht="20.149999999999999" hidden="1" customHeight="1" outlineLevel="1" thickTop="1" x14ac:dyDescent="0.2">
      <c r="A265" s="27"/>
      <c r="B265" s="31"/>
      <c r="C265" s="4"/>
      <c r="D265" s="27"/>
      <c r="E265" s="34" t="str">
        <f t="shared" si="94"/>
        <v xml:space="preserve"> </v>
      </c>
      <c r="F265" s="43"/>
      <c r="G265" s="43"/>
      <c r="H265" s="43"/>
      <c r="I265" s="59"/>
      <c r="J265" s="54"/>
      <c r="K265" s="60"/>
      <c r="L265" s="182"/>
      <c r="M265" s="223"/>
      <c r="N265" s="215"/>
      <c r="O265" s="102" t="s">
        <v>51</v>
      </c>
      <c r="P265" s="103">
        <f>U265</f>
        <v>0</v>
      </c>
      <c r="Q265" s="104" t="s">
        <v>8</v>
      </c>
      <c r="R265" s="105">
        <f>IF(Y265/15&gt;0,W265+ROUND(Y265/30,0),W265)</f>
        <v>0</v>
      </c>
      <c r="S265" s="104" t="s">
        <v>9</v>
      </c>
      <c r="T265" s="106" t="str">
        <f t="shared" si="117"/>
        <v xml:space="preserve"> </v>
      </c>
      <c r="U265" s="103">
        <f>SUMIF(T260:T264,"○",U260:U264)</f>
        <v>0</v>
      </c>
      <c r="V265" s="111" t="s">
        <v>8</v>
      </c>
      <c r="W265" s="112">
        <f>SUMIF(T260:T264,"○",W260:W264)</f>
        <v>0</v>
      </c>
      <c r="X265" s="111" t="s">
        <v>9</v>
      </c>
      <c r="Y265" s="112">
        <f>SUMIF(T260:T264,"○",Y260:Y264)</f>
        <v>0</v>
      </c>
      <c r="Z265" s="113" t="s">
        <v>10</v>
      </c>
      <c r="AA265" s="114"/>
      <c r="AK265" s="1" t="str">
        <f t="shared" si="118"/>
        <v/>
      </c>
      <c r="AL265" s="218" t="e">
        <f t="shared" si="121"/>
        <v>#VALUE!</v>
      </c>
    </row>
    <row r="266" spans="1:38" ht="20.149999999999999" hidden="1" customHeight="1" outlineLevel="1" thickBot="1" x14ac:dyDescent="0.25">
      <c r="A266" s="27"/>
      <c r="B266" s="31"/>
      <c r="C266" s="4"/>
      <c r="D266" s="27"/>
      <c r="E266" s="34" t="str">
        <f t="shared" si="94"/>
        <v xml:space="preserve"> </v>
      </c>
      <c r="F266" s="43"/>
      <c r="G266" s="43"/>
      <c r="H266" s="43"/>
      <c r="I266" s="59"/>
      <c r="J266" s="54"/>
      <c r="K266" s="64"/>
      <c r="L266" s="64"/>
      <c r="M266" s="223"/>
      <c r="N266" s="215"/>
      <c r="O266" s="107" t="s">
        <v>202</v>
      </c>
      <c r="P266" s="53">
        <f>U266</f>
        <v>0</v>
      </c>
      <c r="Q266" s="54" t="s">
        <v>8</v>
      </c>
      <c r="R266" s="55">
        <f>IF(Y266/15&gt;0,W266+ROUND(Y266/30,0),W266)</f>
        <v>0</v>
      </c>
      <c r="S266" s="64" t="s">
        <v>9</v>
      </c>
      <c r="T266" s="62" t="str">
        <f t="shared" si="117"/>
        <v xml:space="preserve"> </v>
      </c>
      <c r="U266" s="115">
        <f>SUMIF(T260:T264,"△",U260:U264)</f>
        <v>0</v>
      </c>
      <c r="V266" s="116" t="s">
        <v>8</v>
      </c>
      <c r="W266" s="117">
        <f>SUMIF(T260:T264,"△",W260:W264)</f>
        <v>0</v>
      </c>
      <c r="X266" s="116" t="s">
        <v>9</v>
      </c>
      <c r="Y266" s="117">
        <f>SUMIF(T260:T264,"△",Y260:Y264)</f>
        <v>0</v>
      </c>
      <c r="Z266" s="118" t="s">
        <v>10</v>
      </c>
      <c r="AA266" s="119"/>
      <c r="AC266" s="1">
        <f>P298*12+R298</f>
        <v>0</v>
      </c>
      <c r="AD266" s="42" t="s">
        <v>203</v>
      </c>
      <c r="AE266" s="42">
        <f>ROUNDDOWN(AC266/3,0)</f>
        <v>0</v>
      </c>
      <c r="AF266" s="1" t="s">
        <v>204</v>
      </c>
      <c r="AG266" s="1">
        <f>ROUNDDOWN(AE266/12,0)</f>
        <v>0</v>
      </c>
      <c r="AH266" s="1" t="s">
        <v>8</v>
      </c>
      <c r="AI266" s="1">
        <f>ROUNDDOWN(AE266-AG266*12,0)</f>
        <v>0</v>
      </c>
      <c r="AJ266" s="1" t="s">
        <v>9</v>
      </c>
      <c r="AK266" s="1" t="str">
        <f t="shared" si="118"/>
        <v/>
      </c>
      <c r="AL266" s="218" t="e">
        <f t="shared" si="121"/>
        <v>#VALUE!</v>
      </c>
    </row>
    <row r="267" spans="1:38" ht="20.149999999999999" hidden="1" customHeight="1" outlineLevel="1" thickTop="1" thickBot="1" x14ac:dyDescent="0.25">
      <c r="A267" s="12"/>
      <c r="B267" s="29"/>
      <c r="C267" s="5"/>
      <c r="D267" s="12"/>
      <c r="E267" s="35" t="str">
        <f t="shared" si="94"/>
        <v xml:space="preserve"> </v>
      </c>
      <c r="F267" s="44"/>
      <c r="G267" s="44"/>
      <c r="H267" s="44"/>
      <c r="I267" s="23"/>
      <c r="J267" s="24"/>
      <c r="K267" s="25"/>
      <c r="L267" s="136"/>
      <c r="M267" s="224"/>
      <c r="N267" s="185"/>
      <c r="O267" s="108" t="s">
        <v>201</v>
      </c>
      <c r="P267" s="56">
        <f>P265+AG266</f>
        <v>0</v>
      </c>
      <c r="Q267" s="57" t="s">
        <v>8</v>
      </c>
      <c r="R267" s="58">
        <f>R265+AI266</f>
        <v>0</v>
      </c>
      <c r="S267" s="57" t="s">
        <v>9</v>
      </c>
      <c r="T267" s="78" t="str">
        <f t="shared" si="117"/>
        <v xml:space="preserve"> </v>
      </c>
      <c r="U267" s="120">
        <f>IF(R267/12&gt;1,P267+ROUNDDOWN(R267/12,0),P267)</f>
        <v>0</v>
      </c>
      <c r="V267" s="121" t="s">
        <v>8</v>
      </c>
      <c r="W267" s="121">
        <f>IF(R267/12&gt;1,R267-ROUNDDOWN(R267/12,0)*12,R267)</f>
        <v>0</v>
      </c>
      <c r="X267" s="121" t="s">
        <v>9</v>
      </c>
      <c r="Y267" s="121"/>
      <c r="Z267" s="122"/>
      <c r="AA267" s="123" t="str">
        <f>VLOOKUP(U267*12+W267,月⇒ランク!A:B,2,TRUE)</f>
        <v>Ｋ</v>
      </c>
      <c r="AB267" s="1">
        <f>U267*12+W267</f>
        <v>0</v>
      </c>
      <c r="AK267" s="1" t="str">
        <f t="shared" si="118"/>
        <v/>
      </c>
      <c r="AL267" s="218" t="e">
        <f t="shared" si="121"/>
        <v>#VALUE!</v>
      </c>
    </row>
    <row r="268" spans="1:38" ht="20.149999999999999" hidden="1" customHeight="1" outlineLevel="1" thickTop="1" x14ac:dyDescent="0.2">
      <c r="A268" s="11">
        <v>34</v>
      </c>
      <c r="B268" s="28"/>
      <c r="C268" s="3"/>
      <c r="D268" s="32"/>
      <c r="E268" s="33" t="str">
        <f t="shared" si="94"/>
        <v xml:space="preserve"> </v>
      </c>
      <c r="F268" s="41"/>
      <c r="G268" s="41"/>
      <c r="H268" s="41"/>
      <c r="I268" s="13"/>
      <c r="J268" s="14"/>
      <c r="K268" s="15"/>
      <c r="L268" s="17"/>
      <c r="M268" s="222"/>
      <c r="N268" s="214"/>
      <c r="O268" s="67"/>
      <c r="P268" s="37">
        <f t="shared" ref="P268:P272" si="124">U268</f>
        <v>124</v>
      </c>
      <c r="Q268" s="14" t="s">
        <v>8</v>
      </c>
      <c r="R268" s="39">
        <f t="shared" ref="R268:R272" si="125">IF(Y268&gt;=15,W268+1,W268)</f>
        <v>3</v>
      </c>
      <c r="S268" s="14" t="s">
        <v>9</v>
      </c>
      <c r="T268" s="17" t="str">
        <f t="shared" si="117"/>
        <v xml:space="preserve"> </v>
      </c>
      <c r="U268" s="16">
        <f>DATEDIF(I268,$O$1,"y")</f>
        <v>124</v>
      </c>
      <c r="V268" s="14" t="s">
        <v>8</v>
      </c>
      <c r="W268" s="14">
        <f>DATEDIF(I268,$O$1,"ym")</f>
        <v>3</v>
      </c>
      <c r="X268" s="14" t="s">
        <v>9</v>
      </c>
      <c r="Y268" s="14">
        <f>DATEDIF(I268,$O$1,"md")</f>
        <v>1</v>
      </c>
      <c r="Z268" s="15" t="s">
        <v>10</v>
      </c>
      <c r="AA268" s="17"/>
      <c r="AK268" s="1" t="str">
        <f t="shared" si="118"/>
        <v/>
      </c>
      <c r="AL268" s="218" t="e">
        <f t="shared" si="121"/>
        <v>#VALUE!</v>
      </c>
    </row>
    <row r="269" spans="1:38" ht="20.149999999999999" hidden="1" customHeight="1" outlineLevel="1" x14ac:dyDescent="0.2">
      <c r="A269" s="27"/>
      <c r="B269" s="31"/>
      <c r="C269" s="4"/>
      <c r="D269" s="27"/>
      <c r="E269" s="34" t="str">
        <f t="shared" si="94"/>
        <v xml:space="preserve"> </v>
      </c>
      <c r="F269" s="43"/>
      <c r="G269" s="43"/>
      <c r="H269" s="43"/>
      <c r="I269" s="18"/>
      <c r="J269" s="19"/>
      <c r="K269" s="26"/>
      <c r="L269" s="182"/>
      <c r="M269" s="223"/>
      <c r="N269" s="215"/>
      <c r="O269" s="45"/>
      <c r="P269" s="38">
        <f t="shared" si="124"/>
        <v>0</v>
      </c>
      <c r="Q269" s="19" t="s">
        <v>8</v>
      </c>
      <c r="R269" s="40">
        <f t="shared" si="125"/>
        <v>0</v>
      </c>
      <c r="S269" s="19" t="s">
        <v>9</v>
      </c>
      <c r="T269" s="22" t="str">
        <f t="shared" si="117"/>
        <v xml:space="preserve"> </v>
      </c>
      <c r="U269" s="21">
        <f>DATEDIF(I269,K269,"y")</f>
        <v>0</v>
      </c>
      <c r="V269" s="19" t="s">
        <v>8</v>
      </c>
      <c r="W269" s="19">
        <f>DATEDIF(I269,K269,"ym")</f>
        <v>0</v>
      </c>
      <c r="X269" s="19" t="s">
        <v>9</v>
      </c>
      <c r="Y269" s="19">
        <f>DATEDIF(I269,K269,"md")</f>
        <v>0</v>
      </c>
      <c r="Z269" s="20" t="s">
        <v>10</v>
      </c>
      <c r="AA269" s="22"/>
      <c r="AK269" s="1" t="str">
        <f t="shared" si="118"/>
        <v/>
      </c>
      <c r="AL269" s="218" t="e">
        <f t="shared" si="121"/>
        <v>#VALUE!</v>
      </c>
    </row>
    <row r="270" spans="1:38" ht="20.149999999999999" hidden="1" customHeight="1" outlineLevel="1" x14ac:dyDescent="0.2">
      <c r="A270" s="27"/>
      <c r="B270" s="31"/>
      <c r="C270" s="4"/>
      <c r="D270" s="27"/>
      <c r="E270" s="34" t="str">
        <f t="shared" si="94"/>
        <v xml:space="preserve"> </v>
      </c>
      <c r="F270" s="43"/>
      <c r="G270" s="43"/>
      <c r="H270" s="43"/>
      <c r="I270" s="18"/>
      <c r="J270" s="19"/>
      <c r="K270" s="26"/>
      <c r="L270" s="182"/>
      <c r="M270" s="223"/>
      <c r="N270" s="215"/>
      <c r="O270" s="158"/>
      <c r="P270" s="38">
        <f t="shared" si="124"/>
        <v>0</v>
      </c>
      <c r="Q270" s="19" t="s">
        <v>8</v>
      </c>
      <c r="R270" s="40">
        <f t="shared" si="125"/>
        <v>0</v>
      </c>
      <c r="S270" s="19" t="s">
        <v>9</v>
      </c>
      <c r="T270" s="22" t="str">
        <f t="shared" si="117"/>
        <v xml:space="preserve"> </v>
      </c>
      <c r="U270" s="21">
        <f>DATEDIF(I270,K270,"y")</f>
        <v>0</v>
      </c>
      <c r="V270" s="19" t="s">
        <v>8</v>
      </c>
      <c r="W270" s="19">
        <f>DATEDIF(I270,K270,"ym")</f>
        <v>0</v>
      </c>
      <c r="X270" s="19" t="s">
        <v>9</v>
      </c>
      <c r="Y270" s="19">
        <f>DATEDIF(I270,K270,"md")</f>
        <v>0</v>
      </c>
      <c r="Z270" s="20" t="s">
        <v>10</v>
      </c>
      <c r="AA270" s="22"/>
      <c r="AK270" s="1" t="str">
        <f t="shared" si="118"/>
        <v/>
      </c>
      <c r="AL270" s="218" t="e">
        <f t="shared" si="121"/>
        <v>#VALUE!</v>
      </c>
    </row>
    <row r="271" spans="1:38" ht="20.149999999999999" hidden="1" customHeight="1" outlineLevel="1" x14ac:dyDescent="0.2">
      <c r="A271" s="27"/>
      <c r="B271" s="31"/>
      <c r="C271" s="4"/>
      <c r="D271" s="27"/>
      <c r="E271" s="34" t="str">
        <f t="shared" si="94"/>
        <v xml:space="preserve"> </v>
      </c>
      <c r="F271" s="43"/>
      <c r="G271" s="43"/>
      <c r="H271" s="43"/>
      <c r="I271" s="59"/>
      <c r="J271" s="54"/>
      <c r="K271" s="60"/>
      <c r="L271" s="182"/>
      <c r="M271" s="223"/>
      <c r="N271" s="215"/>
      <c r="O271" s="61"/>
      <c r="P271" s="53">
        <f t="shared" si="124"/>
        <v>0</v>
      </c>
      <c r="Q271" s="54" t="s">
        <v>8</v>
      </c>
      <c r="R271" s="55">
        <f t="shared" si="125"/>
        <v>0</v>
      </c>
      <c r="S271" s="54" t="s">
        <v>9</v>
      </c>
      <c r="T271" s="62" t="str">
        <f t="shared" si="117"/>
        <v xml:space="preserve"> </v>
      </c>
      <c r="U271" s="63">
        <f>DATEDIF(I271,K271,"y")</f>
        <v>0</v>
      </c>
      <c r="V271" s="54" t="s">
        <v>8</v>
      </c>
      <c r="W271" s="54">
        <f>DATEDIF(I271,K271,"ym")</f>
        <v>0</v>
      </c>
      <c r="X271" s="54" t="s">
        <v>9</v>
      </c>
      <c r="Y271" s="54">
        <f>DATEDIF(I271,K271,"md")</f>
        <v>0</v>
      </c>
      <c r="Z271" s="64" t="s">
        <v>10</v>
      </c>
      <c r="AA271" s="62"/>
      <c r="AK271" s="1" t="str">
        <f t="shared" si="118"/>
        <v/>
      </c>
      <c r="AL271" s="218" t="e">
        <f t="shared" si="121"/>
        <v>#VALUE!</v>
      </c>
    </row>
    <row r="272" spans="1:38" ht="20.149999999999999" hidden="1" customHeight="1" outlineLevel="1" thickBot="1" x14ac:dyDescent="0.25">
      <c r="A272" s="27"/>
      <c r="B272" s="31"/>
      <c r="C272" s="4"/>
      <c r="D272" s="27"/>
      <c r="E272" s="34" t="str">
        <f t="shared" si="94"/>
        <v xml:space="preserve"> </v>
      </c>
      <c r="F272" s="43"/>
      <c r="G272" s="43"/>
      <c r="H272" s="43"/>
      <c r="I272" s="59"/>
      <c r="J272" s="54"/>
      <c r="K272" s="60"/>
      <c r="L272" s="182"/>
      <c r="M272" s="223"/>
      <c r="N272" s="215"/>
      <c r="O272" s="61"/>
      <c r="P272" s="53">
        <f t="shared" si="124"/>
        <v>0</v>
      </c>
      <c r="Q272" s="54" t="s">
        <v>8</v>
      </c>
      <c r="R272" s="55">
        <f t="shared" si="125"/>
        <v>0</v>
      </c>
      <c r="S272" s="54" t="s">
        <v>9</v>
      </c>
      <c r="T272" s="62" t="str">
        <f t="shared" si="117"/>
        <v xml:space="preserve"> </v>
      </c>
      <c r="U272" s="63">
        <f>DATEDIF(I272,K272,"y")</f>
        <v>0</v>
      </c>
      <c r="V272" s="54" t="s">
        <v>8</v>
      </c>
      <c r="W272" s="54">
        <f>DATEDIF(I272,K272,"ym")</f>
        <v>0</v>
      </c>
      <c r="X272" s="54" t="s">
        <v>9</v>
      </c>
      <c r="Y272" s="54">
        <f>DATEDIF(I272,K272,"md")</f>
        <v>0</v>
      </c>
      <c r="Z272" s="64" t="s">
        <v>10</v>
      </c>
      <c r="AA272" s="62"/>
      <c r="AK272" s="1" t="str">
        <f t="shared" si="118"/>
        <v/>
      </c>
      <c r="AL272" s="218" t="e">
        <f t="shared" si="121"/>
        <v>#VALUE!</v>
      </c>
    </row>
    <row r="273" spans="1:38" ht="20.149999999999999" hidden="1" customHeight="1" outlineLevel="1" thickTop="1" x14ac:dyDescent="0.2">
      <c r="A273" s="27"/>
      <c r="B273" s="31"/>
      <c r="C273" s="4"/>
      <c r="D273" s="27"/>
      <c r="E273" s="34" t="str">
        <f t="shared" si="94"/>
        <v xml:space="preserve"> </v>
      </c>
      <c r="F273" s="43"/>
      <c r="G273" s="43"/>
      <c r="H273" s="43"/>
      <c r="I273" s="59"/>
      <c r="J273" s="54"/>
      <c r="K273" s="60"/>
      <c r="L273" s="182"/>
      <c r="M273" s="223"/>
      <c r="N273" s="215"/>
      <c r="O273" s="102" t="s">
        <v>51</v>
      </c>
      <c r="P273" s="103">
        <f>U273</f>
        <v>0</v>
      </c>
      <c r="Q273" s="104" t="s">
        <v>8</v>
      </c>
      <c r="R273" s="105">
        <f>IF(Y273/15&gt;0,W273+ROUND(Y273/30,0),W273)</f>
        <v>0</v>
      </c>
      <c r="S273" s="104" t="s">
        <v>9</v>
      </c>
      <c r="T273" s="106" t="str">
        <f t="shared" si="117"/>
        <v xml:space="preserve"> </v>
      </c>
      <c r="U273" s="103">
        <f>SUMIF(T268:T272,"○",U268:U272)</f>
        <v>0</v>
      </c>
      <c r="V273" s="111" t="s">
        <v>8</v>
      </c>
      <c r="W273" s="112">
        <f>SUMIF(T268:T272,"○",W268:W272)</f>
        <v>0</v>
      </c>
      <c r="X273" s="111" t="s">
        <v>9</v>
      </c>
      <c r="Y273" s="112">
        <f>SUMIF(T268:T272,"○",Y268:Y272)</f>
        <v>0</v>
      </c>
      <c r="Z273" s="113" t="s">
        <v>10</v>
      </c>
      <c r="AA273" s="114"/>
      <c r="AK273" s="1" t="str">
        <f t="shared" si="118"/>
        <v/>
      </c>
      <c r="AL273" s="218" t="e">
        <f t="shared" si="121"/>
        <v>#VALUE!</v>
      </c>
    </row>
    <row r="274" spans="1:38" ht="20.149999999999999" hidden="1" customHeight="1" outlineLevel="1" thickBot="1" x14ac:dyDescent="0.25">
      <c r="A274" s="27"/>
      <c r="B274" s="31"/>
      <c r="C274" s="4"/>
      <c r="D274" s="27"/>
      <c r="E274" s="34" t="str">
        <f t="shared" si="94"/>
        <v xml:space="preserve"> </v>
      </c>
      <c r="F274" s="43"/>
      <c r="G274" s="43"/>
      <c r="H274" s="43"/>
      <c r="I274" s="59"/>
      <c r="J274" s="54"/>
      <c r="K274" s="64"/>
      <c r="L274" s="62"/>
      <c r="M274" s="223"/>
      <c r="N274" s="215"/>
      <c r="O274" s="107" t="s">
        <v>52</v>
      </c>
      <c r="P274" s="53">
        <f>U274</f>
        <v>0</v>
      </c>
      <c r="Q274" s="54" t="s">
        <v>8</v>
      </c>
      <c r="R274" s="55">
        <f>IF(Y274/15&gt;0,W274+ROUND(Y274/30,0),W274)</f>
        <v>0</v>
      </c>
      <c r="S274" s="64" t="s">
        <v>9</v>
      </c>
      <c r="T274" s="62" t="str">
        <f t="shared" si="117"/>
        <v xml:space="preserve"> </v>
      </c>
      <c r="U274" s="115">
        <f>SUMIF(T268:T272,"△",U268:U272)</f>
        <v>0</v>
      </c>
      <c r="V274" s="116" t="s">
        <v>8</v>
      </c>
      <c r="W274" s="117">
        <f>SUMIF(T268:T272,"△",W268:W272)</f>
        <v>0</v>
      </c>
      <c r="X274" s="116" t="s">
        <v>9</v>
      </c>
      <c r="Y274" s="117">
        <f>SUMIF(T268:T272,"△",Y268:Y272)</f>
        <v>0</v>
      </c>
      <c r="Z274" s="118" t="s">
        <v>10</v>
      </c>
      <c r="AA274" s="119"/>
      <c r="AC274" s="1">
        <f>P274*12+R274</f>
        <v>0</v>
      </c>
      <c r="AD274" s="42" t="s">
        <v>69</v>
      </c>
      <c r="AE274" s="42">
        <f>ROUNDDOWN(AC274/3,0)</f>
        <v>0</v>
      </c>
      <c r="AF274" s="1" t="s">
        <v>70</v>
      </c>
      <c r="AG274" s="1">
        <f>ROUNDDOWN(AE274/12,0)</f>
        <v>0</v>
      </c>
      <c r="AH274" s="1" t="s">
        <v>54</v>
      </c>
      <c r="AI274" s="1">
        <f>ROUNDDOWN(AE274-AG274*12,0)</f>
        <v>0</v>
      </c>
      <c r="AJ274" s="1" t="s">
        <v>68</v>
      </c>
      <c r="AK274" s="1" t="str">
        <f t="shared" si="118"/>
        <v/>
      </c>
      <c r="AL274" s="218" t="e">
        <f t="shared" si="121"/>
        <v>#VALUE!</v>
      </c>
    </row>
    <row r="275" spans="1:38" ht="20.149999999999999" hidden="1" customHeight="1" outlineLevel="1" thickTop="1" thickBot="1" x14ac:dyDescent="0.25">
      <c r="A275" s="12"/>
      <c r="B275" s="29"/>
      <c r="C275" s="5"/>
      <c r="D275" s="12"/>
      <c r="E275" s="35" t="str">
        <f t="shared" si="94"/>
        <v xml:space="preserve"> </v>
      </c>
      <c r="F275" s="44"/>
      <c r="G275" s="44"/>
      <c r="H275" s="44"/>
      <c r="I275" s="23"/>
      <c r="J275" s="24"/>
      <c r="K275" s="25"/>
      <c r="L275" s="136"/>
      <c r="M275" s="224"/>
      <c r="N275" s="185"/>
      <c r="O275" s="108" t="s">
        <v>53</v>
      </c>
      <c r="P275" s="56">
        <f>P273+AG274</f>
        <v>0</v>
      </c>
      <c r="Q275" s="57" t="s">
        <v>54</v>
      </c>
      <c r="R275" s="58">
        <f>R273+AI274</f>
        <v>0</v>
      </c>
      <c r="S275" s="57" t="s">
        <v>55</v>
      </c>
      <c r="T275" s="78" t="str">
        <f t="shared" si="117"/>
        <v xml:space="preserve"> </v>
      </c>
      <c r="U275" s="120">
        <f>IF(R275/12&gt;1,P275+ROUNDDOWN(R275/12,0),P275)</f>
        <v>0</v>
      </c>
      <c r="V275" s="121" t="s">
        <v>54</v>
      </c>
      <c r="W275" s="121">
        <f>IF(R275/12&gt;1,R275-ROUNDDOWN(R275/12,0)*12,R275)</f>
        <v>0</v>
      </c>
      <c r="X275" s="121" t="s">
        <v>55</v>
      </c>
      <c r="Y275" s="121"/>
      <c r="Z275" s="122"/>
      <c r="AA275" s="123" t="str">
        <f>VLOOKUP(U275*12+W275,月⇒ランク!A:B,2,TRUE)</f>
        <v>Ｋ</v>
      </c>
      <c r="AB275" s="1">
        <f>U275*12+W275</f>
        <v>0</v>
      </c>
      <c r="AK275" s="1" t="str">
        <f t="shared" si="118"/>
        <v/>
      </c>
      <c r="AL275" s="218" t="e">
        <f t="shared" si="121"/>
        <v>#VALUE!</v>
      </c>
    </row>
    <row r="276" spans="1:38" ht="20.149999999999999" hidden="1" customHeight="1" outlineLevel="1" thickTop="1" x14ac:dyDescent="0.2">
      <c r="A276" s="11">
        <v>35</v>
      </c>
      <c r="B276" s="28"/>
      <c r="C276" s="3"/>
      <c r="D276" s="32"/>
      <c r="E276" s="33" t="str">
        <f t="shared" ref="E276:E339" si="126">IF(D276=""," ",DATEDIF(D276,$O$1,"y"))</f>
        <v xml:space="preserve"> </v>
      </c>
      <c r="F276" s="41"/>
      <c r="G276" s="41"/>
      <c r="H276" s="41"/>
      <c r="I276" s="13"/>
      <c r="J276" s="14"/>
      <c r="K276" s="15"/>
      <c r="L276" s="226"/>
      <c r="M276" s="222"/>
      <c r="N276" s="214"/>
      <c r="O276" s="65"/>
      <c r="P276" s="37">
        <f t="shared" ref="P276:P280" si="127">U276</f>
        <v>124</v>
      </c>
      <c r="Q276" s="14" t="s">
        <v>8</v>
      </c>
      <c r="R276" s="39">
        <f t="shared" ref="R276:R280" si="128">IF(Y276&gt;=15,W276+1,W276)</f>
        <v>3</v>
      </c>
      <c r="S276" s="14" t="s">
        <v>9</v>
      </c>
      <c r="T276" s="17" t="str">
        <f t="shared" si="117"/>
        <v xml:space="preserve"> </v>
      </c>
      <c r="U276" s="16">
        <f>DATEDIF(I276,$O$1,"y")</f>
        <v>124</v>
      </c>
      <c r="V276" s="14" t="s">
        <v>8</v>
      </c>
      <c r="W276" s="14">
        <f>DATEDIF(I276,$O$1,"ym")</f>
        <v>3</v>
      </c>
      <c r="X276" s="14" t="s">
        <v>9</v>
      </c>
      <c r="Y276" s="14">
        <f>DATEDIF(I276,$O$1,"md")</f>
        <v>1</v>
      </c>
      <c r="Z276" s="15" t="s">
        <v>10</v>
      </c>
      <c r="AA276" s="17"/>
      <c r="AK276" s="1" t="str">
        <f t="shared" si="118"/>
        <v/>
      </c>
      <c r="AL276" s="218" t="e">
        <f t="shared" si="121"/>
        <v>#VALUE!</v>
      </c>
    </row>
    <row r="277" spans="1:38" ht="20.149999999999999" hidden="1" customHeight="1" outlineLevel="1" x14ac:dyDescent="0.2">
      <c r="A277" s="27"/>
      <c r="B277" s="31"/>
      <c r="C277" s="4"/>
      <c r="D277" s="27"/>
      <c r="E277" s="34" t="str">
        <f t="shared" si="126"/>
        <v xml:space="preserve"> </v>
      </c>
      <c r="F277" s="43"/>
      <c r="G277" s="43"/>
      <c r="H277" s="43"/>
      <c r="I277" s="18"/>
      <c r="J277" s="19"/>
      <c r="K277" s="20"/>
      <c r="L277" s="20"/>
      <c r="M277" s="223"/>
      <c r="N277" s="215"/>
      <c r="O277" s="45"/>
      <c r="P277" s="38">
        <f t="shared" si="127"/>
        <v>0</v>
      </c>
      <c r="Q277" s="19" t="s">
        <v>8</v>
      </c>
      <c r="R277" s="40">
        <f t="shared" si="128"/>
        <v>0</v>
      </c>
      <c r="S277" s="19" t="s">
        <v>9</v>
      </c>
      <c r="T277" s="22" t="str">
        <f t="shared" si="117"/>
        <v xml:space="preserve"> </v>
      </c>
      <c r="U277" s="21">
        <f>DATEDIF(I277,K277,"y")</f>
        <v>0</v>
      </c>
      <c r="V277" s="19" t="s">
        <v>8</v>
      </c>
      <c r="W277" s="19">
        <f>DATEDIF(I277,K277,"ym")</f>
        <v>0</v>
      </c>
      <c r="X277" s="19" t="s">
        <v>9</v>
      </c>
      <c r="Y277" s="19">
        <f>DATEDIF(I277,K277,"md")</f>
        <v>0</v>
      </c>
      <c r="Z277" s="20" t="s">
        <v>10</v>
      </c>
      <c r="AA277" s="22"/>
      <c r="AK277" s="1" t="str">
        <f t="shared" si="118"/>
        <v/>
      </c>
      <c r="AL277" s="218" t="e">
        <f t="shared" si="121"/>
        <v>#VALUE!</v>
      </c>
    </row>
    <row r="278" spans="1:38" ht="20.149999999999999" hidden="1" customHeight="1" outlineLevel="1" x14ac:dyDescent="0.2">
      <c r="A278" s="27"/>
      <c r="B278" s="31"/>
      <c r="C278" s="4"/>
      <c r="D278" s="27"/>
      <c r="E278" s="34" t="str">
        <f t="shared" si="126"/>
        <v xml:space="preserve"> </v>
      </c>
      <c r="F278" s="43"/>
      <c r="G278" s="43"/>
      <c r="H278" s="43"/>
      <c r="I278" s="18"/>
      <c r="J278" s="19"/>
      <c r="K278" s="20"/>
      <c r="L278" s="20"/>
      <c r="M278" s="223"/>
      <c r="N278" s="215"/>
      <c r="O278" s="45"/>
      <c r="P278" s="38">
        <f t="shared" si="127"/>
        <v>0</v>
      </c>
      <c r="Q278" s="19" t="s">
        <v>8</v>
      </c>
      <c r="R278" s="40">
        <f t="shared" si="128"/>
        <v>0</v>
      </c>
      <c r="S278" s="19" t="s">
        <v>9</v>
      </c>
      <c r="T278" s="22" t="str">
        <f t="shared" si="117"/>
        <v xml:space="preserve"> </v>
      </c>
      <c r="U278" s="21">
        <f>DATEDIF(I278,K278,"y")</f>
        <v>0</v>
      </c>
      <c r="V278" s="19" t="s">
        <v>8</v>
      </c>
      <c r="W278" s="19">
        <f>DATEDIF(I278,K278,"ym")</f>
        <v>0</v>
      </c>
      <c r="X278" s="19" t="s">
        <v>9</v>
      </c>
      <c r="Y278" s="19">
        <f>DATEDIF(I278,K278,"md")</f>
        <v>0</v>
      </c>
      <c r="Z278" s="20" t="s">
        <v>10</v>
      </c>
      <c r="AA278" s="22"/>
      <c r="AK278" s="1" t="str">
        <f t="shared" si="118"/>
        <v/>
      </c>
      <c r="AL278" s="218" t="e">
        <f t="shared" si="121"/>
        <v>#VALUE!</v>
      </c>
    </row>
    <row r="279" spans="1:38" ht="20.149999999999999" hidden="1" customHeight="1" outlineLevel="1" x14ac:dyDescent="0.2">
      <c r="A279" s="27"/>
      <c r="B279" s="31"/>
      <c r="C279" s="4"/>
      <c r="D279" s="27"/>
      <c r="E279" s="34" t="str">
        <f t="shared" si="126"/>
        <v xml:space="preserve"> </v>
      </c>
      <c r="F279" s="43"/>
      <c r="G279" s="43"/>
      <c r="H279" s="43"/>
      <c r="I279" s="18"/>
      <c r="J279" s="19"/>
      <c r="K279" s="20"/>
      <c r="L279" s="20"/>
      <c r="M279" s="223"/>
      <c r="N279" s="215"/>
      <c r="O279" s="45"/>
      <c r="P279" s="38">
        <f t="shared" si="127"/>
        <v>0</v>
      </c>
      <c r="Q279" s="19" t="s">
        <v>8</v>
      </c>
      <c r="R279" s="40">
        <f t="shared" si="128"/>
        <v>0</v>
      </c>
      <c r="S279" s="19" t="s">
        <v>9</v>
      </c>
      <c r="T279" s="22" t="str">
        <f t="shared" si="117"/>
        <v xml:space="preserve"> </v>
      </c>
      <c r="U279" s="21">
        <f>DATEDIF(I279,K279,"y")</f>
        <v>0</v>
      </c>
      <c r="V279" s="19" t="s">
        <v>8</v>
      </c>
      <c r="W279" s="19">
        <f>DATEDIF(I279,K279,"ym")</f>
        <v>0</v>
      </c>
      <c r="X279" s="19" t="s">
        <v>9</v>
      </c>
      <c r="Y279" s="19">
        <f>DATEDIF(I279,K279,"md")</f>
        <v>0</v>
      </c>
      <c r="Z279" s="20" t="s">
        <v>10</v>
      </c>
      <c r="AA279" s="22"/>
      <c r="AK279" s="1" t="str">
        <f t="shared" si="118"/>
        <v/>
      </c>
      <c r="AL279" s="218" t="e">
        <f t="shared" si="121"/>
        <v>#VALUE!</v>
      </c>
    </row>
    <row r="280" spans="1:38" ht="20.149999999999999" hidden="1" customHeight="1" outlineLevel="1" thickBot="1" x14ac:dyDescent="0.25">
      <c r="A280" s="27"/>
      <c r="B280" s="31"/>
      <c r="C280" s="4"/>
      <c r="D280" s="27"/>
      <c r="E280" s="34" t="str">
        <f t="shared" si="126"/>
        <v xml:space="preserve"> </v>
      </c>
      <c r="F280" s="43"/>
      <c r="G280" s="43"/>
      <c r="H280" s="43"/>
      <c r="I280" s="59"/>
      <c r="J280" s="54"/>
      <c r="K280" s="60"/>
      <c r="L280" s="20"/>
      <c r="M280" s="223"/>
      <c r="N280" s="215"/>
      <c r="O280" s="61"/>
      <c r="P280" s="53">
        <f t="shared" si="127"/>
        <v>0</v>
      </c>
      <c r="Q280" s="54" t="s">
        <v>8</v>
      </c>
      <c r="R280" s="55">
        <f t="shared" si="128"/>
        <v>0</v>
      </c>
      <c r="S280" s="54" t="s">
        <v>9</v>
      </c>
      <c r="T280" s="62" t="str">
        <f t="shared" si="117"/>
        <v xml:space="preserve"> </v>
      </c>
      <c r="U280" s="63">
        <f>DATEDIF(I280,K280,"y")</f>
        <v>0</v>
      </c>
      <c r="V280" s="54" t="s">
        <v>8</v>
      </c>
      <c r="W280" s="54">
        <f>DATEDIF(I280,K280,"ym")</f>
        <v>0</v>
      </c>
      <c r="X280" s="54" t="s">
        <v>9</v>
      </c>
      <c r="Y280" s="54">
        <f>DATEDIF(I280,K280,"md")</f>
        <v>0</v>
      </c>
      <c r="Z280" s="64" t="s">
        <v>10</v>
      </c>
      <c r="AA280" s="62"/>
      <c r="AK280" s="1" t="str">
        <f t="shared" si="118"/>
        <v/>
      </c>
      <c r="AL280" s="218" t="e">
        <f t="shared" si="121"/>
        <v>#VALUE!</v>
      </c>
    </row>
    <row r="281" spans="1:38" ht="20.149999999999999" hidden="1" customHeight="1" outlineLevel="1" thickTop="1" x14ac:dyDescent="0.2">
      <c r="A281" s="27"/>
      <c r="B281" s="31"/>
      <c r="C281" s="4"/>
      <c r="D281" s="27"/>
      <c r="E281" s="34" t="str">
        <f t="shared" si="126"/>
        <v xml:space="preserve"> </v>
      </c>
      <c r="F281" s="43"/>
      <c r="G281" s="43"/>
      <c r="H281" s="43"/>
      <c r="I281" s="59"/>
      <c r="J281" s="54"/>
      <c r="K281" s="60"/>
      <c r="L281" s="20"/>
      <c r="M281" s="223"/>
      <c r="N281" s="215"/>
      <c r="O281" s="102" t="s">
        <v>51</v>
      </c>
      <c r="P281" s="103">
        <f>U281</f>
        <v>0</v>
      </c>
      <c r="Q281" s="104" t="s">
        <v>8</v>
      </c>
      <c r="R281" s="105">
        <f>IF(Y281/15&gt;0,W281+ROUND(Y281/30,0),W281)</f>
        <v>0</v>
      </c>
      <c r="S281" s="104" t="s">
        <v>9</v>
      </c>
      <c r="T281" s="106" t="str">
        <f t="shared" si="117"/>
        <v xml:space="preserve"> </v>
      </c>
      <c r="U281" s="103">
        <f>SUMIF(T276:T280,"○",U276:U280)</f>
        <v>0</v>
      </c>
      <c r="V281" s="111" t="s">
        <v>8</v>
      </c>
      <c r="W281" s="112">
        <f>SUMIF(T276:T280,"○",W276:W280)</f>
        <v>0</v>
      </c>
      <c r="X281" s="111" t="s">
        <v>9</v>
      </c>
      <c r="Y281" s="112">
        <f>SUMIF(T276:T280,"○",Y276:Y280)</f>
        <v>0</v>
      </c>
      <c r="Z281" s="113" t="s">
        <v>10</v>
      </c>
      <c r="AA281" s="114"/>
      <c r="AK281" s="1" t="str">
        <f t="shared" si="118"/>
        <v/>
      </c>
      <c r="AL281" s="218" t="e">
        <f t="shared" si="121"/>
        <v>#VALUE!</v>
      </c>
    </row>
    <row r="282" spans="1:38" ht="20.149999999999999" hidden="1" customHeight="1" outlineLevel="1" thickBot="1" x14ac:dyDescent="0.25">
      <c r="A282" s="27"/>
      <c r="B282" s="31"/>
      <c r="C282" s="4"/>
      <c r="D282" s="27"/>
      <c r="E282" s="34" t="str">
        <f t="shared" si="126"/>
        <v xml:space="preserve"> </v>
      </c>
      <c r="F282" s="43"/>
      <c r="G282" s="43"/>
      <c r="H282" s="43"/>
      <c r="I282" s="59"/>
      <c r="J282" s="54"/>
      <c r="K282" s="64"/>
      <c r="L282" s="20"/>
      <c r="M282" s="223"/>
      <c r="N282" s="215"/>
      <c r="O282" s="107" t="s">
        <v>52</v>
      </c>
      <c r="P282" s="53">
        <f>U282</f>
        <v>0</v>
      </c>
      <c r="Q282" s="54" t="s">
        <v>8</v>
      </c>
      <c r="R282" s="55">
        <f>IF(Y282/15&gt;0,W282+ROUND(Y282/30,0),W282)</f>
        <v>0</v>
      </c>
      <c r="S282" s="64" t="s">
        <v>9</v>
      </c>
      <c r="T282" s="62" t="str">
        <f t="shared" si="117"/>
        <v xml:space="preserve"> </v>
      </c>
      <c r="U282" s="115">
        <f>SUMIF(T276:T280,"△",U276:U280)</f>
        <v>0</v>
      </c>
      <c r="V282" s="116" t="s">
        <v>8</v>
      </c>
      <c r="W282" s="117">
        <f>SUMIF(T276:T280,"△",W276:W280)</f>
        <v>0</v>
      </c>
      <c r="X282" s="116" t="s">
        <v>9</v>
      </c>
      <c r="Y282" s="117">
        <f>SUMIF(T276:T280,"△",Y276:Y280)</f>
        <v>0</v>
      </c>
      <c r="Z282" s="118" t="s">
        <v>10</v>
      </c>
      <c r="AA282" s="119"/>
      <c r="AC282" s="1">
        <f>P282*12+R282</f>
        <v>0</v>
      </c>
      <c r="AD282" s="42" t="s">
        <v>69</v>
      </c>
      <c r="AE282" s="42">
        <f>ROUNDDOWN(AC282/3,0)</f>
        <v>0</v>
      </c>
      <c r="AF282" s="1" t="s">
        <v>70</v>
      </c>
      <c r="AG282" s="1">
        <f>ROUNDDOWN(AE282/12,0)</f>
        <v>0</v>
      </c>
      <c r="AH282" s="1" t="s">
        <v>54</v>
      </c>
      <c r="AI282" s="1">
        <f>ROUNDDOWN(AE282-AG282*12,0)</f>
        <v>0</v>
      </c>
      <c r="AJ282" s="1" t="s">
        <v>68</v>
      </c>
      <c r="AK282" s="1" t="str">
        <f t="shared" si="118"/>
        <v/>
      </c>
      <c r="AL282" s="218" t="e">
        <f t="shared" si="121"/>
        <v>#VALUE!</v>
      </c>
    </row>
    <row r="283" spans="1:38" ht="20.149999999999999" hidden="1" customHeight="1" outlineLevel="1" thickTop="1" thickBot="1" x14ac:dyDescent="0.25">
      <c r="A283" s="12"/>
      <c r="B283" s="29"/>
      <c r="C283" s="5"/>
      <c r="D283" s="12"/>
      <c r="E283" s="35" t="str">
        <f t="shared" si="126"/>
        <v xml:space="preserve"> </v>
      </c>
      <c r="F283" s="44"/>
      <c r="G283" s="44"/>
      <c r="H283" s="44"/>
      <c r="I283" s="23"/>
      <c r="J283" s="24"/>
      <c r="K283" s="25"/>
      <c r="L283" s="20"/>
      <c r="M283" s="224"/>
      <c r="N283" s="185"/>
      <c r="O283" s="108" t="s">
        <v>53</v>
      </c>
      <c r="P283" s="56">
        <f>P281+AG282</f>
        <v>0</v>
      </c>
      <c r="Q283" s="57" t="s">
        <v>54</v>
      </c>
      <c r="R283" s="58">
        <f>R281+AI282</f>
        <v>0</v>
      </c>
      <c r="S283" s="57" t="s">
        <v>55</v>
      </c>
      <c r="T283" s="78" t="str">
        <f t="shared" si="117"/>
        <v xml:space="preserve"> </v>
      </c>
      <c r="U283" s="120">
        <f>IF(R283/12&gt;1,P283+ROUNDDOWN(R283/12,0),P283)</f>
        <v>0</v>
      </c>
      <c r="V283" s="121" t="s">
        <v>54</v>
      </c>
      <c r="W283" s="121">
        <f>IF(R283/12&gt;1,R283-ROUNDDOWN(R283/12,0)*12,R283)</f>
        <v>0</v>
      </c>
      <c r="X283" s="121" t="s">
        <v>55</v>
      </c>
      <c r="Y283" s="121"/>
      <c r="Z283" s="122"/>
      <c r="AA283" s="123" t="str">
        <f>VLOOKUP(U283*12+W283,月⇒ランク!A:B,2,TRUE)</f>
        <v>Ｋ</v>
      </c>
      <c r="AB283" s="1">
        <f>U283*12+W283</f>
        <v>0</v>
      </c>
      <c r="AK283" s="1" t="str">
        <f t="shared" si="118"/>
        <v/>
      </c>
      <c r="AL283" s="218" t="e">
        <f t="shared" si="121"/>
        <v>#VALUE!</v>
      </c>
    </row>
    <row r="284" spans="1:38" ht="20.149999999999999" hidden="1" customHeight="1" outlineLevel="1" thickTop="1" x14ac:dyDescent="0.2">
      <c r="A284" s="11">
        <v>36</v>
      </c>
      <c r="B284" s="188"/>
      <c r="C284" s="3"/>
      <c r="D284" s="32"/>
      <c r="E284" s="33" t="str">
        <f t="shared" si="126"/>
        <v xml:space="preserve"> </v>
      </c>
      <c r="F284" s="41"/>
      <c r="G284" s="41"/>
      <c r="H284" s="41"/>
      <c r="I284" s="13"/>
      <c r="J284" s="14"/>
      <c r="K284" s="15"/>
      <c r="L284" s="226"/>
      <c r="M284" s="222"/>
      <c r="N284" s="214"/>
      <c r="O284" s="67"/>
      <c r="P284" s="37">
        <f t="shared" ref="P284:P288" si="129">U284</f>
        <v>124</v>
      </c>
      <c r="Q284" s="14" t="s">
        <v>8</v>
      </c>
      <c r="R284" s="39">
        <f t="shared" ref="R284:R288" si="130">IF(Y284&gt;=15,W284+1,W284)</f>
        <v>3</v>
      </c>
      <c r="S284" s="14" t="s">
        <v>9</v>
      </c>
      <c r="T284" s="17" t="str">
        <f t="shared" si="117"/>
        <v xml:space="preserve"> </v>
      </c>
      <c r="U284" s="16">
        <f>DATEDIF(I284,$O$1,"y")</f>
        <v>124</v>
      </c>
      <c r="V284" s="14" t="s">
        <v>8</v>
      </c>
      <c r="W284" s="14">
        <f>DATEDIF(I284,$O$1,"ym")</f>
        <v>3</v>
      </c>
      <c r="X284" s="14" t="s">
        <v>9</v>
      </c>
      <c r="Y284" s="14">
        <f>DATEDIF(I284,$O$1,"md")</f>
        <v>1</v>
      </c>
      <c r="Z284" s="15" t="s">
        <v>10</v>
      </c>
      <c r="AA284" s="17"/>
      <c r="AK284" s="1" t="str">
        <f t="shared" si="118"/>
        <v/>
      </c>
      <c r="AL284" s="218" t="e">
        <f t="shared" si="121"/>
        <v>#VALUE!</v>
      </c>
    </row>
    <row r="285" spans="1:38" ht="20.149999999999999" hidden="1" customHeight="1" outlineLevel="1" x14ac:dyDescent="0.2">
      <c r="A285" s="27"/>
      <c r="B285" s="31"/>
      <c r="C285" s="4"/>
      <c r="D285" s="27"/>
      <c r="E285" s="34" t="str">
        <f t="shared" si="126"/>
        <v xml:space="preserve"> </v>
      </c>
      <c r="F285" s="43"/>
      <c r="G285" s="43"/>
      <c r="H285" s="43"/>
      <c r="I285" s="154"/>
      <c r="J285" s="19"/>
      <c r="K285" s="26"/>
      <c r="L285" s="26"/>
      <c r="M285" s="223"/>
      <c r="N285" s="215"/>
      <c r="O285" s="45"/>
      <c r="P285" s="38">
        <f t="shared" si="129"/>
        <v>0</v>
      </c>
      <c r="Q285" s="19" t="s">
        <v>8</v>
      </c>
      <c r="R285" s="40">
        <f t="shared" si="130"/>
        <v>0</v>
      </c>
      <c r="S285" s="19" t="s">
        <v>9</v>
      </c>
      <c r="T285" s="22" t="str">
        <f t="shared" si="117"/>
        <v xml:space="preserve"> </v>
      </c>
      <c r="U285" s="21">
        <f>DATEDIF(I285,K285,"y")</f>
        <v>0</v>
      </c>
      <c r="V285" s="19" t="s">
        <v>8</v>
      </c>
      <c r="W285" s="19">
        <f>DATEDIF(I285,K285,"ym")</f>
        <v>0</v>
      </c>
      <c r="X285" s="19" t="s">
        <v>9</v>
      </c>
      <c r="Y285" s="19">
        <f>DATEDIF(I285,K285,"md")</f>
        <v>0</v>
      </c>
      <c r="Z285" s="20" t="s">
        <v>10</v>
      </c>
      <c r="AA285" s="22"/>
      <c r="AK285" s="1" t="str">
        <f t="shared" si="118"/>
        <v/>
      </c>
      <c r="AL285" s="218" t="e">
        <f t="shared" si="121"/>
        <v>#VALUE!</v>
      </c>
    </row>
    <row r="286" spans="1:38" ht="20.149999999999999" hidden="1" customHeight="1" outlineLevel="1" x14ac:dyDescent="0.2">
      <c r="A286" s="27"/>
      <c r="B286" s="31"/>
      <c r="C286" s="4"/>
      <c r="D286" s="27"/>
      <c r="E286" s="34" t="str">
        <f t="shared" si="126"/>
        <v xml:space="preserve"> </v>
      </c>
      <c r="F286" s="43"/>
      <c r="G286" s="43"/>
      <c r="H286" s="43"/>
      <c r="I286" s="18"/>
      <c r="J286" s="19"/>
      <c r="K286" s="26"/>
      <c r="L286" s="163"/>
      <c r="M286" s="223"/>
      <c r="N286" s="215"/>
      <c r="O286" s="158"/>
      <c r="P286" s="38">
        <f t="shared" si="129"/>
        <v>0</v>
      </c>
      <c r="Q286" s="19" t="s">
        <v>8</v>
      </c>
      <c r="R286" s="40">
        <f t="shared" si="130"/>
        <v>0</v>
      </c>
      <c r="S286" s="19" t="s">
        <v>9</v>
      </c>
      <c r="T286" s="22" t="str">
        <f t="shared" si="117"/>
        <v xml:space="preserve"> </v>
      </c>
      <c r="U286" s="21">
        <f>DATEDIF(I286,K286,"y")</f>
        <v>0</v>
      </c>
      <c r="V286" s="19" t="s">
        <v>8</v>
      </c>
      <c r="W286" s="19">
        <f>DATEDIF(I286,K286,"ym")</f>
        <v>0</v>
      </c>
      <c r="X286" s="19" t="s">
        <v>9</v>
      </c>
      <c r="Y286" s="19">
        <f>DATEDIF(I286,K286,"md")</f>
        <v>0</v>
      </c>
      <c r="Z286" s="20" t="s">
        <v>10</v>
      </c>
      <c r="AA286" s="22"/>
      <c r="AK286" s="1" t="str">
        <f t="shared" si="118"/>
        <v/>
      </c>
      <c r="AL286" s="218" t="e">
        <f t="shared" si="121"/>
        <v>#VALUE!</v>
      </c>
    </row>
    <row r="287" spans="1:38" ht="20.149999999999999" hidden="1" customHeight="1" outlineLevel="1" x14ac:dyDescent="0.2">
      <c r="A287" s="27"/>
      <c r="B287" s="31"/>
      <c r="C287" s="4"/>
      <c r="D287" s="27"/>
      <c r="E287" s="34" t="str">
        <f t="shared" si="126"/>
        <v xml:space="preserve"> </v>
      </c>
      <c r="F287" s="43"/>
      <c r="G287" s="43"/>
      <c r="H287" s="43"/>
      <c r="I287" s="59"/>
      <c r="J287" s="54"/>
      <c r="K287" s="60"/>
      <c r="L287" s="20"/>
      <c r="M287" s="223"/>
      <c r="N287" s="215"/>
      <c r="O287" s="61"/>
      <c r="P287" s="53">
        <f t="shared" si="129"/>
        <v>0</v>
      </c>
      <c r="Q287" s="54" t="s">
        <v>8</v>
      </c>
      <c r="R287" s="55">
        <f t="shared" si="130"/>
        <v>0</v>
      </c>
      <c r="S287" s="54" t="s">
        <v>9</v>
      </c>
      <c r="T287" s="62" t="str">
        <f t="shared" si="117"/>
        <v xml:space="preserve"> </v>
      </c>
      <c r="U287" s="63">
        <f>DATEDIF(I287,K287,"y")</f>
        <v>0</v>
      </c>
      <c r="V287" s="54" t="s">
        <v>8</v>
      </c>
      <c r="W287" s="54">
        <f>DATEDIF(I287,K287,"ym")</f>
        <v>0</v>
      </c>
      <c r="X287" s="54" t="s">
        <v>9</v>
      </c>
      <c r="Y287" s="54">
        <f>DATEDIF(I287,K287,"md")</f>
        <v>0</v>
      </c>
      <c r="Z287" s="64" t="s">
        <v>10</v>
      </c>
      <c r="AA287" s="62"/>
      <c r="AK287" s="1" t="str">
        <f t="shared" si="118"/>
        <v/>
      </c>
      <c r="AL287" s="218" t="e">
        <f t="shared" si="121"/>
        <v>#VALUE!</v>
      </c>
    </row>
    <row r="288" spans="1:38" ht="20.149999999999999" hidden="1" customHeight="1" outlineLevel="1" thickBot="1" x14ac:dyDescent="0.25">
      <c r="A288" s="27"/>
      <c r="B288" s="31"/>
      <c r="C288" s="4"/>
      <c r="D288" s="27"/>
      <c r="E288" s="34" t="str">
        <f t="shared" si="126"/>
        <v xml:space="preserve"> </v>
      </c>
      <c r="F288" s="43"/>
      <c r="G288" s="43"/>
      <c r="H288" s="43"/>
      <c r="I288" s="59"/>
      <c r="J288" s="54"/>
      <c r="K288" s="60"/>
      <c r="L288" s="20"/>
      <c r="M288" s="223"/>
      <c r="N288" s="215"/>
      <c r="O288" s="61"/>
      <c r="P288" s="53">
        <f t="shared" si="129"/>
        <v>0</v>
      </c>
      <c r="Q288" s="54" t="s">
        <v>8</v>
      </c>
      <c r="R288" s="55">
        <f t="shared" si="130"/>
        <v>0</v>
      </c>
      <c r="S288" s="54" t="s">
        <v>9</v>
      </c>
      <c r="T288" s="62" t="str">
        <f t="shared" si="117"/>
        <v xml:space="preserve"> </v>
      </c>
      <c r="U288" s="63">
        <f>DATEDIF(I288,K288,"y")</f>
        <v>0</v>
      </c>
      <c r="V288" s="54" t="s">
        <v>8</v>
      </c>
      <c r="W288" s="54">
        <f>DATEDIF(I288,K288,"ym")</f>
        <v>0</v>
      </c>
      <c r="X288" s="54" t="s">
        <v>9</v>
      </c>
      <c r="Y288" s="54">
        <f>DATEDIF(I288,K288,"md")</f>
        <v>0</v>
      </c>
      <c r="Z288" s="64" t="s">
        <v>10</v>
      </c>
      <c r="AA288" s="62"/>
      <c r="AK288" s="1" t="str">
        <f t="shared" si="118"/>
        <v/>
      </c>
      <c r="AL288" s="218" t="e">
        <f t="shared" si="121"/>
        <v>#VALUE!</v>
      </c>
    </row>
    <row r="289" spans="1:38" ht="20.149999999999999" hidden="1" customHeight="1" outlineLevel="1" thickTop="1" x14ac:dyDescent="0.2">
      <c r="A289" s="27"/>
      <c r="B289" s="31"/>
      <c r="C289" s="4"/>
      <c r="D289" s="27"/>
      <c r="E289" s="34" t="str">
        <f t="shared" si="126"/>
        <v xml:space="preserve"> </v>
      </c>
      <c r="F289" s="43"/>
      <c r="G289" s="43"/>
      <c r="H289" s="43"/>
      <c r="I289" s="59"/>
      <c r="J289" s="54"/>
      <c r="K289" s="60"/>
      <c r="L289" s="163"/>
      <c r="M289" s="223"/>
      <c r="N289" s="215"/>
      <c r="O289" s="102" t="s">
        <v>51</v>
      </c>
      <c r="P289" s="103">
        <f>U289</f>
        <v>0</v>
      </c>
      <c r="Q289" s="104" t="s">
        <v>8</v>
      </c>
      <c r="R289" s="105">
        <f>IF(Y289/15&gt;0,W289+ROUND(Y289/30,0),W289)</f>
        <v>0</v>
      </c>
      <c r="S289" s="104" t="s">
        <v>9</v>
      </c>
      <c r="T289" s="106" t="str">
        <f t="shared" si="117"/>
        <v xml:space="preserve"> </v>
      </c>
      <c r="U289" s="103">
        <f>SUMIF(T284:T288,"○",U284:U288)</f>
        <v>0</v>
      </c>
      <c r="V289" s="111" t="s">
        <v>8</v>
      </c>
      <c r="W289" s="112">
        <f>SUMIF(T284:T288,"○",W284:W288)</f>
        <v>0</v>
      </c>
      <c r="X289" s="111" t="s">
        <v>9</v>
      </c>
      <c r="Y289" s="112">
        <f>SUMIF(T284:T288,"○",Y284:Y288)</f>
        <v>0</v>
      </c>
      <c r="Z289" s="113" t="s">
        <v>10</v>
      </c>
      <c r="AA289" s="114"/>
      <c r="AK289" s="1" t="str">
        <f t="shared" si="118"/>
        <v/>
      </c>
      <c r="AL289" s="218" t="e">
        <f t="shared" si="121"/>
        <v>#VALUE!</v>
      </c>
    </row>
    <row r="290" spans="1:38" ht="20.149999999999999" hidden="1" customHeight="1" outlineLevel="1" thickBot="1" x14ac:dyDescent="0.25">
      <c r="A290" s="27"/>
      <c r="B290" s="31"/>
      <c r="C290" s="4"/>
      <c r="D290" s="27"/>
      <c r="E290" s="34" t="str">
        <f t="shared" si="126"/>
        <v xml:space="preserve"> </v>
      </c>
      <c r="F290" s="43"/>
      <c r="G290" s="43"/>
      <c r="H290" s="43"/>
      <c r="I290" s="59"/>
      <c r="J290" s="54"/>
      <c r="K290" s="64"/>
      <c r="L290" s="163"/>
      <c r="M290" s="223"/>
      <c r="N290" s="215"/>
      <c r="O290" s="107" t="s">
        <v>52</v>
      </c>
      <c r="P290" s="53">
        <f>U290</f>
        <v>0</v>
      </c>
      <c r="Q290" s="54" t="s">
        <v>8</v>
      </c>
      <c r="R290" s="55">
        <f>IF(Y290/15&gt;0,W290+ROUND(Y290/30,0),W290)</f>
        <v>0</v>
      </c>
      <c r="S290" s="64" t="s">
        <v>9</v>
      </c>
      <c r="T290" s="62" t="str">
        <f t="shared" si="117"/>
        <v xml:space="preserve"> </v>
      </c>
      <c r="U290" s="115">
        <f>SUMIF(T284:T288,"△",U284:U288)</f>
        <v>0</v>
      </c>
      <c r="V290" s="116" t="s">
        <v>8</v>
      </c>
      <c r="W290" s="117">
        <f>SUMIF(T284:T288,"△",W284:W288)</f>
        <v>0</v>
      </c>
      <c r="X290" s="116" t="s">
        <v>9</v>
      </c>
      <c r="Y290" s="117">
        <f>SUMIF(T284:T288,"△",Y284:Y288)</f>
        <v>0</v>
      </c>
      <c r="Z290" s="118" t="s">
        <v>10</v>
      </c>
      <c r="AA290" s="119"/>
      <c r="AC290" s="1">
        <f>P290*12+R290</f>
        <v>0</v>
      </c>
      <c r="AD290" s="42" t="s">
        <v>69</v>
      </c>
      <c r="AE290" s="42">
        <f>ROUNDDOWN(AC290/3,0)</f>
        <v>0</v>
      </c>
      <c r="AF290" s="1" t="s">
        <v>70</v>
      </c>
      <c r="AG290" s="1">
        <f>ROUNDDOWN(AE290/12,0)</f>
        <v>0</v>
      </c>
      <c r="AH290" s="1" t="s">
        <v>54</v>
      </c>
      <c r="AI290" s="1">
        <f>ROUNDDOWN(AE290-AG290*12,0)</f>
        <v>0</v>
      </c>
      <c r="AJ290" s="1" t="s">
        <v>68</v>
      </c>
      <c r="AK290" s="1" t="str">
        <f t="shared" si="118"/>
        <v/>
      </c>
      <c r="AL290" s="218" t="e">
        <f t="shared" si="121"/>
        <v>#VALUE!</v>
      </c>
    </row>
    <row r="291" spans="1:38" ht="20.149999999999999" hidden="1" customHeight="1" outlineLevel="1" thickTop="1" thickBot="1" x14ac:dyDescent="0.25">
      <c r="A291" s="12"/>
      <c r="B291" s="29"/>
      <c r="C291" s="5"/>
      <c r="D291" s="12"/>
      <c r="E291" s="35" t="str">
        <f t="shared" si="126"/>
        <v xml:space="preserve"> </v>
      </c>
      <c r="F291" s="44"/>
      <c r="G291" s="44"/>
      <c r="H291" s="44"/>
      <c r="I291" s="23"/>
      <c r="J291" s="24"/>
      <c r="K291" s="25"/>
      <c r="L291" s="60"/>
      <c r="M291" s="224"/>
      <c r="N291" s="185"/>
      <c r="O291" s="108" t="s">
        <v>53</v>
      </c>
      <c r="P291" s="56">
        <f>P289+AG290</f>
        <v>0</v>
      </c>
      <c r="Q291" s="57" t="s">
        <v>54</v>
      </c>
      <c r="R291" s="58">
        <f>R289+AI290</f>
        <v>0</v>
      </c>
      <c r="S291" s="57" t="s">
        <v>55</v>
      </c>
      <c r="T291" s="78" t="str">
        <f t="shared" si="117"/>
        <v xml:space="preserve"> </v>
      </c>
      <c r="U291" s="120">
        <f>IF(R291/12&gt;1,P291+ROUNDDOWN(R291/12,0),P291)</f>
        <v>0</v>
      </c>
      <c r="V291" s="121" t="s">
        <v>54</v>
      </c>
      <c r="W291" s="121">
        <f>IF(R291/12&gt;1,R291-ROUNDDOWN(R291/12,0)*12,R291)</f>
        <v>0</v>
      </c>
      <c r="X291" s="121" t="s">
        <v>55</v>
      </c>
      <c r="Y291" s="121"/>
      <c r="Z291" s="122"/>
      <c r="AA291" s="123" t="str">
        <f>VLOOKUP(U291*12+W291,月⇒ランク!A:B,2,TRUE)</f>
        <v>Ｋ</v>
      </c>
      <c r="AB291" s="1">
        <f>U291*12+W291</f>
        <v>0</v>
      </c>
      <c r="AK291" s="1" t="str">
        <f t="shared" si="118"/>
        <v/>
      </c>
      <c r="AL291" s="218" t="e">
        <f t="shared" si="121"/>
        <v>#VALUE!</v>
      </c>
    </row>
    <row r="292" spans="1:38" ht="20.149999999999999" hidden="1" customHeight="1" outlineLevel="1" thickTop="1" x14ac:dyDescent="0.2">
      <c r="A292" s="11">
        <v>37</v>
      </c>
      <c r="B292" s="28"/>
      <c r="C292" s="3"/>
      <c r="D292" s="32"/>
      <c r="E292" s="33" t="str">
        <f t="shared" si="126"/>
        <v xml:space="preserve"> </v>
      </c>
      <c r="F292" s="41"/>
      <c r="G292" s="41"/>
      <c r="H292" s="41"/>
      <c r="I292" s="13"/>
      <c r="J292" s="14"/>
      <c r="K292" s="15"/>
      <c r="L292" s="226"/>
      <c r="M292" s="222"/>
      <c r="N292" s="214"/>
      <c r="O292" s="67"/>
      <c r="P292" s="37">
        <f t="shared" ref="P292:P296" si="131">U292</f>
        <v>124</v>
      </c>
      <c r="Q292" s="14" t="s">
        <v>8</v>
      </c>
      <c r="R292" s="39">
        <f t="shared" ref="R292:R296" si="132">IF(Y292&gt;=15,W292+1,W292)</f>
        <v>3</v>
      </c>
      <c r="S292" s="14" t="s">
        <v>9</v>
      </c>
      <c r="T292" s="17" t="str">
        <f t="shared" si="117"/>
        <v xml:space="preserve"> </v>
      </c>
      <c r="U292" s="16">
        <f>DATEDIF(I292,$O$1,"y")</f>
        <v>124</v>
      </c>
      <c r="V292" s="14" t="s">
        <v>8</v>
      </c>
      <c r="W292" s="14">
        <f>DATEDIF(I292,$O$1,"ym")</f>
        <v>3</v>
      </c>
      <c r="X292" s="14" t="s">
        <v>9</v>
      </c>
      <c r="Y292" s="14">
        <f>DATEDIF(I292,$O$1,"md")</f>
        <v>1</v>
      </c>
      <c r="Z292" s="15" t="s">
        <v>10</v>
      </c>
      <c r="AA292" s="17"/>
      <c r="AK292" s="1" t="str">
        <f t="shared" si="118"/>
        <v/>
      </c>
      <c r="AL292" s="218" t="e">
        <f t="shared" si="121"/>
        <v>#VALUE!</v>
      </c>
    </row>
    <row r="293" spans="1:38" ht="20.149999999999999" hidden="1" customHeight="1" outlineLevel="1" x14ac:dyDescent="0.2">
      <c r="A293" s="27"/>
      <c r="B293" s="31"/>
      <c r="C293" s="4"/>
      <c r="D293" s="27"/>
      <c r="E293" s="34" t="str">
        <f t="shared" si="126"/>
        <v xml:space="preserve"> </v>
      </c>
      <c r="F293" s="43"/>
      <c r="G293" s="43"/>
      <c r="H293" s="43"/>
      <c r="I293" s="18"/>
      <c r="J293" s="19"/>
      <c r="K293" s="26"/>
      <c r="L293" s="26"/>
      <c r="M293" s="223"/>
      <c r="N293" s="215"/>
      <c r="O293" s="45"/>
      <c r="P293" s="38">
        <f t="shared" si="131"/>
        <v>0</v>
      </c>
      <c r="Q293" s="19" t="s">
        <v>8</v>
      </c>
      <c r="R293" s="40">
        <f t="shared" si="132"/>
        <v>0</v>
      </c>
      <c r="S293" s="19" t="s">
        <v>9</v>
      </c>
      <c r="T293" s="22" t="str">
        <f t="shared" si="117"/>
        <v xml:space="preserve"> </v>
      </c>
      <c r="U293" s="21">
        <f>DATEDIF(I293,K293,"y")</f>
        <v>0</v>
      </c>
      <c r="V293" s="19" t="s">
        <v>8</v>
      </c>
      <c r="W293" s="19">
        <f>DATEDIF(I293,K293,"ym")</f>
        <v>0</v>
      </c>
      <c r="X293" s="19" t="s">
        <v>9</v>
      </c>
      <c r="Y293" s="19">
        <f>DATEDIF(I293,K293,"md")</f>
        <v>0</v>
      </c>
      <c r="Z293" s="20" t="s">
        <v>10</v>
      </c>
      <c r="AA293" s="22"/>
      <c r="AK293" s="1" t="str">
        <f t="shared" si="118"/>
        <v/>
      </c>
      <c r="AL293" s="218" t="e">
        <f t="shared" si="121"/>
        <v>#VALUE!</v>
      </c>
    </row>
    <row r="294" spans="1:38" ht="20.149999999999999" hidden="1" customHeight="1" outlineLevel="1" x14ac:dyDescent="0.2">
      <c r="A294" s="27"/>
      <c r="B294" s="31"/>
      <c r="C294" s="4"/>
      <c r="D294" s="27"/>
      <c r="E294" s="34" t="str">
        <f t="shared" si="126"/>
        <v xml:space="preserve"> </v>
      </c>
      <c r="F294" s="43"/>
      <c r="G294" s="43"/>
      <c r="H294" s="43"/>
      <c r="I294" s="18"/>
      <c r="J294" s="19"/>
      <c r="K294" s="26"/>
      <c r="L294" s="163"/>
      <c r="M294" s="223"/>
      <c r="N294" s="215"/>
      <c r="O294" s="158"/>
      <c r="P294" s="38">
        <f t="shared" si="131"/>
        <v>0</v>
      </c>
      <c r="Q294" s="19" t="s">
        <v>8</v>
      </c>
      <c r="R294" s="40">
        <f t="shared" si="132"/>
        <v>0</v>
      </c>
      <c r="S294" s="19" t="s">
        <v>9</v>
      </c>
      <c r="T294" s="22" t="str">
        <f t="shared" si="117"/>
        <v xml:space="preserve"> </v>
      </c>
      <c r="U294" s="21">
        <f>DATEDIF(I294,K294,"y")</f>
        <v>0</v>
      </c>
      <c r="V294" s="19" t="s">
        <v>8</v>
      </c>
      <c r="W294" s="19">
        <f>DATEDIF(I294,K294,"ym")</f>
        <v>0</v>
      </c>
      <c r="X294" s="19" t="s">
        <v>9</v>
      </c>
      <c r="Y294" s="19">
        <f>DATEDIF(I294,K294,"md")</f>
        <v>0</v>
      </c>
      <c r="Z294" s="20" t="s">
        <v>10</v>
      </c>
      <c r="AA294" s="22"/>
      <c r="AK294" s="1" t="str">
        <f t="shared" si="118"/>
        <v/>
      </c>
      <c r="AL294" s="218" t="e">
        <f t="shared" si="121"/>
        <v>#VALUE!</v>
      </c>
    </row>
    <row r="295" spans="1:38" ht="20.149999999999999" hidden="1" customHeight="1" outlineLevel="1" x14ac:dyDescent="0.2">
      <c r="A295" s="27"/>
      <c r="B295" s="31"/>
      <c r="C295" s="4"/>
      <c r="D295" s="27"/>
      <c r="E295" s="34" t="str">
        <f t="shared" si="126"/>
        <v xml:space="preserve"> </v>
      </c>
      <c r="F295" s="43"/>
      <c r="G295" s="43"/>
      <c r="H295" s="43"/>
      <c r="I295" s="59"/>
      <c r="J295" s="54"/>
      <c r="K295" s="60"/>
      <c r="L295" s="20"/>
      <c r="M295" s="223"/>
      <c r="N295" s="215"/>
      <c r="O295" s="61"/>
      <c r="P295" s="53">
        <f t="shared" si="131"/>
        <v>0</v>
      </c>
      <c r="Q295" s="54" t="s">
        <v>8</v>
      </c>
      <c r="R295" s="55">
        <f t="shared" si="132"/>
        <v>0</v>
      </c>
      <c r="S295" s="54" t="s">
        <v>9</v>
      </c>
      <c r="T295" s="62" t="str">
        <f t="shared" si="117"/>
        <v xml:space="preserve"> </v>
      </c>
      <c r="U295" s="63">
        <f>DATEDIF(I295,K295,"y")</f>
        <v>0</v>
      </c>
      <c r="V295" s="54" t="s">
        <v>8</v>
      </c>
      <c r="W295" s="54">
        <f>DATEDIF(I295,K295,"ym")</f>
        <v>0</v>
      </c>
      <c r="X295" s="54" t="s">
        <v>9</v>
      </c>
      <c r="Y295" s="54">
        <f>DATEDIF(I295,K295,"md")</f>
        <v>0</v>
      </c>
      <c r="Z295" s="64" t="s">
        <v>10</v>
      </c>
      <c r="AA295" s="62"/>
      <c r="AK295" s="1" t="str">
        <f t="shared" si="118"/>
        <v/>
      </c>
      <c r="AL295" s="218" t="e">
        <f t="shared" si="121"/>
        <v>#VALUE!</v>
      </c>
    </row>
    <row r="296" spans="1:38" ht="20.149999999999999" hidden="1" customHeight="1" outlineLevel="1" thickBot="1" x14ac:dyDescent="0.25">
      <c r="A296" s="27"/>
      <c r="B296" s="31"/>
      <c r="C296" s="4"/>
      <c r="D296" s="27"/>
      <c r="E296" s="34" t="str">
        <f t="shared" si="126"/>
        <v xml:space="preserve"> </v>
      </c>
      <c r="F296" s="43"/>
      <c r="G296" s="43"/>
      <c r="H296" s="43"/>
      <c r="I296" s="59"/>
      <c r="J296" s="54"/>
      <c r="K296" s="60"/>
      <c r="L296" s="20"/>
      <c r="M296" s="223"/>
      <c r="N296" s="215"/>
      <c r="O296" s="61"/>
      <c r="P296" s="53">
        <f t="shared" si="131"/>
        <v>0</v>
      </c>
      <c r="Q296" s="54" t="s">
        <v>8</v>
      </c>
      <c r="R296" s="55">
        <f t="shared" si="132"/>
        <v>0</v>
      </c>
      <c r="S296" s="54" t="s">
        <v>9</v>
      </c>
      <c r="T296" s="62" t="str">
        <f t="shared" si="117"/>
        <v xml:space="preserve"> </v>
      </c>
      <c r="U296" s="63">
        <f>DATEDIF(I296,K296,"y")</f>
        <v>0</v>
      </c>
      <c r="V296" s="54" t="s">
        <v>8</v>
      </c>
      <c r="W296" s="54">
        <f>DATEDIF(I296,K296,"ym")</f>
        <v>0</v>
      </c>
      <c r="X296" s="54" t="s">
        <v>9</v>
      </c>
      <c r="Y296" s="54">
        <f>DATEDIF(I296,K296,"md")</f>
        <v>0</v>
      </c>
      <c r="Z296" s="64" t="s">
        <v>10</v>
      </c>
      <c r="AA296" s="62"/>
      <c r="AK296" s="1" t="str">
        <f t="shared" si="118"/>
        <v/>
      </c>
      <c r="AL296" s="218" t="e">
        <f t="shared" si="121"/>
        <v>#VALUE!</v>
      </c>
    </row>
    <row r="297" spans="1:38" ht="20.149999999999999" hidden="1" customHeight="1" outlineLevel="1" thickTop="1" x14ac:dyDescent="0.2">
      <c r="A297" s="27"/>
      <c r="B297" s="31"/>
      <c r="C297" s="4"/>
      <c r="D297" s="27"/>
      <c r="E297" s="34" t="str">
        <f t="shared" si="126"/>
        <v xml:space="preserve"> </v>
      </c>
      <c r="F297" s="43"/>
      <c r="G297" s="43"/>
      <c r="H297" s="43"/>
      <c r="I297" s="59"/>
      <c r="J297" s="54"/>
      <c r="K297" s="60"/>
      <c r="L297" s="20"/>
      <c r="M297" s="223"/>
      <c r="N297" s="215"/>
      <c r="O297" s="102" t="s">
        <v>51</v>
      </c>
      <c r="P297" s="103">
        <f>U297</f>
        <v>0</v>
      </c>
      <c r="Q297" s="104" t="s">
        <v>8</v>
      </c>
      <c r="R297" s="105">
        <f>IF(Y297/15&gt;0,W297+ROUND(Y297/30,0),W297)</f>
        <v>0</v>
      </c>
      <c r="S297" s="104" t="s">
        <v>9</v>
      </c>
      <c r="T297" s="106" t="str">
        <f t="shared" si="117"/>
        <v xml:space="preserve"> </v>
      </c>
      <c r="U297" s="103">
        <f>SUMIF(T292:T296,"○",U292:U296)</f>
        <v>0</v>
      </c>
      <c r="V297" s="111" t="s">
        <v>8</v>
      </c>
      <c r="W297" s="112">
        <f>SUMIF(T292:T296,"○",W292:W296)</f>
        <v>0</v>
      </c>
      <c r="X297" s="111" t="s">
        <v>9</v>
      </c>
      <c r="Y297" s="112">
        <f>SUMIF(T292:T296,"○",Y292:Y296)</f>
        <v>0</v>
      </c>
      <c r="Z297" s="113" t="s">
        <v>10</v>
      </c>
      <c r="AA297" s="114"/>
      <c r="AK297" s="1" t="str">
        <f t="shared" si="118"/>
        <v/>
      </c>
      <c r="AL297" s="218" t="e">
        <f t="shared" si="121"/>
        <v>#VALUE!</v>
      </c>
    </row>
    <row r="298" spans="1:38" ht="20.149999999999999" hidden="1" customHeight="1" outlineLevel="1" thickBot="1" x14ac:dyDescent="0.25">
      <c r="A298" s="27"/>
      <c r="B298" s="31"/>
      <c r="C298" s="4"/>
      <c r="D298" s="27"/>
      <c r="E298" s="34" t="str">
        <f t="shared" si="126"/>
        <v xml:space="preserve"> </v>
      </c>
      <c r="F298" s="43"/>
      <c r="G298" s="43"/>
      <c r="H298" s="43"/>
      <c r="I298" s="59"/>
      <c r="J298" s="54"/>
      <c r="K298" s="64"/>
      <c r="L298" s="20"/>
      <c r="M298" s="223"/>
      <c r="N298" s="215"/>
      <c r="O298" s="107" t="s">
        <v>52</v>
      </c>
      <c r="P298" s="53">
        <f>U298</f>
        <v>0</v>
      </c>
      <c r="Q298" s="54" t="s">
        <v>8</v>
      </c>
      <c r="R298" s="55">
        <f>IF(Y298/15&gt;0,W298+ROUND(Y298/30,0),W298)</f>
        <v>0</v>
      </c>
      <c r="S298" s="64" t="s">
        <v>9</v>
      </c>
      <c r="T298" s="62" t="str">
        <f t="shared" si="117"/>
        <v xml:space="preserve"> </v>
      </c>
      <c r="U298" s="115">
        <f>SUMIF(T292:T296,"△",U292:U296)</f>
        <v>0</v>
      </c>
      <c r="V298" s="116" t="s">
        <v>8</v>
      </c>
      <c r="W298" s="117">
        <f>SUMIF(T292:T296,"△",W292:W296)</f>
        <v>0</v>
      </c>
      <c r="X298" s="116" t="s">
        <v>9</v>
      </c>
      <c r="Y298" s="117">
        <f>SUMIF(T292:T296,"△",Y292:Y296)</f>
        <v>0</v>
      </c>
      <c r="Z298" s="118" t="s">
        <v>10</v>
      </c>
      <c r="AA298" s="119"/>
      <c r="AC298" s="1">
        <f>P298*12+R298</f>
        <v>0</v>
      </c>
      <c r="AD298" s="42" t="s">
        <v>69</v>
      </c>
      <c r="AE298" s="42">
        <f>ROUNDDOWN(AC298/3,0)</f>
        <v>0</v>
      </c>
      <c r="AF298" s="1" t="s">
        <v>70</v>
      </c>
      <c r="AG298" s="1">
        <f>ROUNDDOWN(AE298/12,0)</f>
        <v>0</v>
      </c>
      <c r="AH298" s="1" t="s">
        <v>54</v>
      </c>
      <c r="AI298" s="1">
        <f>ROUNDDOWN(AE298-AG298*12,0)</f>
        <v>0</v>
      </c>
      <c r="AJ298" s="1" t="s">
        <v>68</v>
      </c>
      <c r="AK298" s="1" t="str">
        <f t="shared" si="118"/>
        <v/>
      </c>
      <c r="AL298" s="218" t="e">
        <f t="shared" si="121"/>
        <v>#VALUE!</v>
      </c>
    </row>
    <row r="299" spans="1:38" ht="20.149999999999999" hidden="1" customHeight="1" outlineLevel="1" thickTop="1" thickBot="1" x14ac:dyDescent="0.25">
      <c r="A299" s="12"/>
      <c r="B299" s="29"/>
      <c r="C299" s="5"/>
      <c r="D299" s="12"/>
      <c r="E299" s="35" t="str">
        <f t="shared" si="126"/>
        <v xml:space="preserve"> </v>
      </c>
      <c r="F299" s="44"/>
      <c r="G299" s="44"/>
      <c r="H299" s="44"/>
      <c r="I299" s="23"/>
      <c r="J299" s="24"/>
      <c r="K299" s="25"/>
      <c r="L299" s="60"/>
      <c r="M299" s="224"/>
      <c r="N299" s="185"/>
      <c r="O299" s="108" t="s">
        <v>53</v>
      </c>
      <c r="P299" s="56">
        <f>P297+AG298</f>
        <v>0</v>
      </c>
      <c r="Q299" s="57" t="s">
        <v>54</v>
      </c>
      <c r="R299" s="58">
        <f>R297+AI298</f>
        <v>0</v>
      </c>
      <c r="S299" s="57" t="s">
        <v>55</v>
      </c>
      <c r="T299" s="78" t="str">
        <f t="shared" si="117"/>
        <v xml:space="preserve"> </v>
      </c>
      <c r="U299" s="120">
        <f>IF(R299/12&gt;1,P299+ROUNDDOWN(R299/12,0),P299)</f>
        <v>0</v>
      </c>
      <c r="V299" s="121" t="s">
        <v>54</v>
      </c>
      <c r="W299" s="121">
        <f>IF(R299/12&gt;1,R299-ROUNDDOWN(R299/12,0)*12,R299)</f>
        <v>0</v>
      </c>
      <c r="X299" s="121" t="s">
        <v>55</v>
      </c>
      <c r="Y299" s="121"/>
      <c r="Z299" s="122"/>
      <c r="AA299" s="123" t="str">
        <f>VLOOKUP(U299*12+W299,月⇒ランク!A:B,2,TRUE)</f>
        <v>Ｋ</v>
      </c>
      <c r="AB299" s="1">
        <f>U299*12+W299</f>
        <v>0</v>
      </c>
      <c r="AK299" s="1" t="str">
        <f t="shared" si="118"/>
        <v/>
      </c>
      <c r="AL299" s="218" t="e">
        <f t="shared" si="121"/>
        <v>#VALUE!</v>
      </c>
    </row>
    <row r="300" spans="1:38" ht="20.149999999999999" hidden="1" customHeight="1" outlineLevel="1" thickTop="1" x14ac:dyDescent="0.2">
      <c r="A300" s="11">
        <v>38</v>
      </c>
      <c r="B300" s="28"/>
      <c r="C300" s="3"/>
      <c r="D300" s="32"/>
      <c r="E300" s="33" t="str">
        <f t="shared" si="126"/>
        <v xml:space="preserve"> </v>
      </c>
      <c r="F300" s="41"/>
      <c r="G300" s="41"/>
      <c r="H300" s="41"/>
      <c r="I300" s="13"/>
      <c r="J300" s="14"/>
      <c r="K300" s="15"/>
      <c r="L300" s="226"/>
      <c r="M300" s="222"/>
      <c r="N300" s="214"/>
      <c r="O300" s="65"/>
      <c r="P300" s="37">
        <f t="shared" ref="P300:P304" si="133">U300</f>
        <v>124</v>
      </c>
      <c r="Q300" s="14" t="s">
        <v>8</v>
      </c>
      <c r="R300" s="39">
        <f t="shared" ref="R300:R304" si="134">IF(Y300&gt;=15,W300+1,W300)</f>
        <v>3</v>
      </c>
      <c r="S300" s="14" t="s">
        <v>9</v>
      </c>
      <c r="T300" s="17" t="str">
        <f t="shared" si="117"/>
        <v xml:space="preserve"> </v>
      </c>
      <c r="U300" s="16">
        <f>DATEDIF(I300,$O$1,"y")</f>
        <v>124</v>
      </c>
      <c r="V300" s="14" t="s">
        <v>8</v>
      </c>
      <c r="W300" s="14">
        <f>DATEDIF(I300,$O$1,"ym")</f>
        <v>3</v>
      </c>
      <c r="X300" s="14" t="s">
        <v>9</v>
      </c>
      <c r="Y300" s="14">
        <f>DATEDIF(I300,$O$1,"md")</f>
        <v>1</v>
      </c>
      <c r="Z300" s="15" t="s">
        <v>10</v>
      </c>
      <c r="AA300" s="17"/>
      <c r="AK300" s="1" t="str">
        <f t="shared" si="118"/>
        <v/>
      </c>
      <c r="AL300" s="218" t="e">
        <f t="shared" si="121"/>
        <v>#VALUE!</v>
      </c>
    </row>
    <row r="301" spans="1:38" ht="20.149999999999999" hidden="1" customHeight="1" outlineLevel="1" x14ac:dyDescent="0.2">
      <c r="A301" s="27"/>
      <c r="B301" s="31"/>
      <c r="C301" s="4"/>
      <c r="D301" s="27"/>
      <c r="E301" s="34" t="str">
        <f t="shared" si="126"/>
        <v xml:space="preserve"> </v>
      </c>
      <c r="F301" s="43"/>
      <c r="G301" s="43"/>
      <c r="H301" s="43"/>
      <c r="I301" s="18"/>
      <c r="J301" s="19"/>
      <c r="K301" s="26"/>
      <c r="L301" s="26"/>
      <c r="M301" s="223"/>
      <c r="N301" s="215"/>
      <c r="O301" s="45"/>
      <c r="P301" s="38">
        <f t="shared" si="133"/>
        <v>0</v>
      </c>
      <c r="Q301" s="19" t="s">
        <v>8</v>
      </c>
      <c r="R301" s="40">
        <f t="shared" si="134"/>
        <v>0</v>
      </c>
      <c r="S301" s="19" t="s">
        <v>9</v>
      </c>
      <c r="T301" s="22" t="str">
        <f t="shared" si="117"/>
        <v xml:space="preserve"> </v>
      </c>
      <c r="U301" s="21">
        <f>DATEDIF(I301,K301,"y")</f>
        <v>0</v>
      </c>
      <c r="V301" s="19" t="s">
        <v>8</v>
      </c>
      <c r="W301" s="19">
        <f>DATEDIF(I301,K301,"ym")</f>
        <v>0</v>
      </c>
      <c r="X301" s="19" t="s">
        <v>9</v>
      </c>
      <c r="Y301" s="19">
        <f>DATEDIF(I301,K301,"md")</f>
        <v>0</v>
      </c>
      <c r="Z301" s="20" t="s">
        <v>10</v>
      </c>
      <c r="AA301" s="22"/>
      <c r="AK301" s="1" t="str">
        <f t="shared" si="118"/>
        <v/>
      </c>
      <c r="AL301" s="218" t="e">
        <f t="shared" si="121"/>
        <v>#VALUE!</v>
      </c>
    </row>
    <row r="302" spans="1:38" ht="20.149999999999999" hidden="1" customHeight="1" outlineLevel="1" x14ac:dyDescent="0.2">
      <c r="A302" s="27"/>
      <c r="B302" s="31"/>
      <c r="C302" s="4"/>
      <c r="D302" s="27"/>
      <c r="E302" s="34" t="str">
        <f t="shared" si="126"/>
        <v xml:space="preserve"> </v>
      </c>
      <c r="F302" s="43"/>
      <c r="G302" s="43"/>
      <c r="H302" s="43"/>
      <c r="I302" s="18"/>
      <c r="J302" s="19"/>
      <c r="K302" s="26"/>
      <c r="L302" s="26"/>
      <c r="M302" s="223"/>
      <c r="N302" s="215"/>
      <c r="O302" s="45"/>
      <c r="P302" s="38">
        <f t="shared" si="133"/>
        <v>0</v>
      </c>
      <c r="Q302" s="19" t="s">
        <v>8</v>
      </c>
      <c r="R302" s="40">
        <f t="shared" si="134"/>
        <v>0</v>
      </c>
      <c r="S302" s="19" t="s">
        <v>9</v>
      </c>
      <c r="T302" s="22" t="str">
        <f t="shared" si="117"/>
        <v xml:space="preserve"> </v>
      </c>
      <c r="U302" s="21">
        <f>DATEDIF(I302,K302,"y")</f>
        <v>0</v>
      </c>
      <c r="V302" s="19" t="s">
        <v>8</v>
      </c>
      <c r="W302" s="19">
        <f>DATEDIF(I302,K302,"ym")</f>
        <v>0</v>
      </c>
      <c r="X302" s="19" t="s">
        <v>9</v>
      </c>
      <c r="Y302" s="19">
        <f>DATEDIF(I302,K302,"md")</f>
        <v>0</v>
      </c>
      <c r="Z302" s="20" t="s">
        <v>10</v>
      </c>
      <c r="AA302" s="22"/>
      <c r="AK302" s="1" t="str">
        <f t="shared" si="118"/>
        <v/>
      </c>
      <c r="AL302" s="218" t="e">
        <f t="shared" si="121"/>
        <v>#VALUE!</v>
      </c>
    </row>
    <row r="303" spans="1:38" ht="20.149999999999999" hidden="1" customHeight="1" outlineLevel="1" x14ac:dyDescent="0.2">
      <c r="A303" s="27"/>
      <c r="B303" s="31"/>
      <c r="C303" s="4"/>
      <c r="D303" s="27"/>
      <c r="E303" s="34" t="str">
        <f t="shared" si="126"/>
        <v xml:space="preserve"> </v>
      </c>
      <c r="F303" s="43"/>
      <c r="G303" s="43"/>
      <c r="H303" s="43"/>
      <c r="I303" s="59"/>
      <c r="J303" s="54"/>
      <c r="K303" s="60"/>
      <c r="L303" s="60"/>
      <c r="M303" s="223"/>
      <c r="N303" s="215"/>
      <c r="O303" s="61"/>
      <c r="P303" s="53">
        <f t="shared" si="133"/>
        <v>0</v>
      </c>
      <c r="Q303" s="54" t="s">
        <v>8</v>
      </c>
      <c r="R303" s="55">
        <f t="shared" si="134"/>
        <v>0</v>
      </c>
      <c r="S303" s="54" t="s">
        <v>9</v>
      </c>
      <c r="T303" s="62" t="str">
        <f t="shared" si="117"/>
        <v xml:space="preserve"> </v>
      </c>
      <c r="U303" s="63">
        <f>DATEDIF(I303,K303,"y")</f>
        <v>0</v>
      </c>
      <c r="V303" s="54" t="s">
        <v>8</v>
      </c>
      <c r="W303" s="54">
        <f>DATEDIF(I303,K303,"ym")</f>
        <v>0</v>
      </c>
      <c r="X303" s="54" t="s">
        <v>9</v>
      </c>
      <c r="Y303" s="54">
        <f>DATEDIF(I303,K303,"md")</f>
        <v>0</v>
      </c>
      <c r="Z303" s="64" t="s">
        <v>10</v>
      </c>
      <c r="AA303" s="62"/>
      <c r="AK303" s="1" t="str">
        <f t="shared" si="118"/>
        <v/>
      </c>
      <c r="AL303" s="218" t="e">
        <f t="shared" si="121"/>
        <v>#VALUE!</v>
      </c>
    </row>
    <row r="304" spans="1:38" ht="20.149999999999999" hidden="1" customHeight="1" outlineLevel="1" thickBot="1" x14ac:dyDescent="0.25">
      <c r="A304" s="27"/>
      <c r="B304" s="31"/>
      <c r="C304" s="4"/>
      <c r="D304" s="27"/>
      <c r="E304" s="34" t="str">
        <f t="shared" si="126"/>
        <v xml:space="preserve"> </v>
      </c>
      <c r="F304" s="43"/>
      <c r="G304" s="43"/>
      <c r="H304" s="43"/>
      <c r="I304" s="59"/>
      <c r="J304" s="54"/>
      <c r="K304" s="60"/>
      <c r="L304" s="163"/>
      <c r="M304" s="223"/>
      <c r="N304" s="215"/>
      <c r="O304" s="61"/>
      <c r="P304" s="53">
        <f t="shared" si="133"/>
        <v>0</v>
      </c>
      <c r="Q304" s="54" t="s">
        <v>8</v>
      </c>
      <c r="R304" s="55">
        <f t="shared" si="134"/>
        <v>0</v>
      </c>
      <c r="S304" s="54" t="s">
        <v>9</v>
      </c>
      <c r="T304" s="62" t="str">
        <f t="shared" si="117"/>
        <v xml:space="preserve"> </v>
      </c>
      <c r="U304" s="63">
        <f>DATEDIF(I304,K304,"y")</f>
        <v>0</v>
      </c>
      <c r="V304" s="54" t="s">
        <v>8</v>
      </c>
      <c r="W304" s="54">
        <f>DATEDIF(I304,K304,"ym")</f>
        <v>0</v>
      </c>
      <c r="X304" s="54" t="s">
        <v>9</v>
      </c>
      <c r="Y304" s="54">
        <f>DATEDIF(I304,K304,"md")</f>
        <v>0</v>
      </c>
      <c r="Z304" s="64" t="s">
        <v>10</v>
      </c>
      <c r="AA304" s="62"/>
      <c r="AK304" s="1" t="str">
        <f t="shared" si="118"/>
        <v/>
      </c>
      <c r="AL304" s="218" t="e">
        <f t="shared" si="121"/>
        <v>#VALUE!</v>
      </c>
    </row>
    <row r="305" spans="1:38" ht="20.149999999999999" hidden="1" customHeight="1" outlineLevel="1" thickTop="1" x14ac:dyDescent="0.2">
      <c r="A305" s="27"/>
      <c r="B305" s="31"/>
      <c r="C305" s="4"/>
      <c r="D305" s="27"/>
      <c r="E305" s="34" t="str">
        <f t="shared" si="126"/>
        <v xml:space="preserve"> </v>
      </c>
      <c r="F305" s="43"/>
      <c r="G305" s="43"/>
      <c r="H305" s="43"/>
      <c r="I305" s="59"/>
      <c r="J305" s="54"/>
      <c r="K305" s="60"/>
      <c r="L305" s="20"/>
      <c r="M305" s="223"/>
      <c r="N305" s="215"/>
      <c r="O305" s="102" t="s">
        <v>51</v>
      </c>
      <c r="P305" s="103">
        <f>U305</f>
        <v>0</v>
      </c>
      <c r="Q305" s="104" t="s">
        <v>8</v>
      </c>
      <c r="R305" s="105">
        <f>IF(Y305/15&gt;0,W305+ROUND(Y305/30,0),W305)</f>
        <v>0</v>
      </c>
      <c r="S305" s="104" t="s">
        <v>9</v>
      </c>
      <c r="T305" s="106" t="str">
        <f t="shared" si="117"/>
        <v xml:space="preserve"> </v>
      </c>
      <c r="U305" s="103">
        <f>SUMIF(T300:T304,"○",U300:U304)</f>
        <v>0</v>
      </c>
      <c r="V305" s="111" t="s">
        <v>8</v>
      </c>
      <c r="W305" s="112">
        <f>SUMIF(T300:T304,"○",W300:W304)</f>
        <v>0</v>
      </c>
      <c r="X305" s="111" t="s">
        <v>9</v>
      </c>
      <c r="Y305" s="112">
        <f>SUMIF(T300:T304,"○",Y300:Y304)</f>
        <v>0</v>
      </c>
      <c r="Z305" s="113" t="s">
        <v>10</v>
      </c>
      <c r="AA305" s="114"/>
      <c r="AK305" s="1" t="str">
        <f t="shared" si="118"/>
        <v/>
      </c>
      <c r="AL305" s="218" t="e">
        <f t="shared" si="121"/>
        <v>#VALUE!</v>
      </c>
    </row>
    <row r="306" spans="1:38" ht="20.149999999999999" hidden="1" customHeight="1" outlineLevel="1" thickBot="1" x14ac:dyDescent="0.25">
      <c r="A306" s="27"/>
      <c r="B306" s="31"/>
      <c r="C306" s="4"/>
      <c r="D306" s="27"/>
      <c r="E306" s="34" t="str">
        <f t="shared" si="126"/>
        <v xml:space="preserve"> </v>
      </c>
      <c r="F306" s="43"/>
      <c r="G306" s="43"/>
      <c r="H306" s="43"/>
      <c r="I306" s="59"/>
      <c r="J306" s="54"/>
      <c r="K306" s="64"/>
      <c r="L306" s="20"/>
      <c r="M306" s="223"/>
      <c r="N306" s="215"/>
      <c r="O306" s="107" t="s">
        <v>52</v>
      </c>
      <c r="P306" s="53">
        <f>U306</f>
        <v>0</v>
      </c>
      <c r="Q306" s="54" t="s">
        <v>8</v>
      </c>
      <c r="R306" s="55">
        <f>IF(Y306/15&gt;0,W306+ROUND(Y306/30,0),W306)</f>
        <v>0</v>
      </c>
      <c r="S306" s="64" t="s">
        <v>9</v>
      </c>
      <c r="T306" s="62" t="str">
        <f t="shared" si="117"/>
        <v xml:space="preserve"> </v>
      </c>
      <c r="U306" s="115">
        <f>SUMIF(T300:T304,"△",U300:U304)</f>
        <v>0</v>
      </c>
      <c r="V306" s="116" t="s">
        <v>8</v>
      </c>
      <c r="W306" s="117">
        <f>SUMIF(T300:T304,"△",W300:W304)</f>
        <v>0</v>
      </c>
      <c r="X306" s="116" t="s">
        <v>9</v>
      </c>
      <c r="Y306" s="117">
        <f>SUMIF(T300:T304,"△",Y300:Y304)</f>
        <v>0</v>
      </c>
      <c r="Z306" s="118" t="s">
        <v>10</v>
      </c>
      <c r="AA306" s="119"/>
      <c r="AC306" s="1">
        <f>P306*12+R306</f>
        <v>0</v>
      </c>
      <c r="AD306" s="42" t="s">
        <v>69</v>
      </c>
      <c r="AE306" s="42">
        <f>ROUNDDOWN(AC306/3,0)</f>
        <v>0</v>
      </c>
      <c r="AF306" s="1" t="s">
        <v>70</v>
      </c>
      <c r="AG306" s="1">
        <f>ROUNDDOWN(AE306/12,0)</f>
        <v>0</v>
      </c>
      <c r="AH306" s="1" t="s">
        <v>54</v>
      </c>
      <c r="AI306" s="1">
        <f>ROUNDDOWN(AE306-AG306*12,0)</f>
        <v>0</v>
      </c>
      <c r="AJ306" s="1" t="s">
        <v>68</v>
      </c>
      <c r="AK306" s="1" t="str">
        <f t="shared" si="118"/>
        <v/>
      </c>
      <c r="AL306" s="218" t="e">
        <f t="shared" si="121"/>
        <v>#VALUE!</v>
      </c>
    </row>
    <row r="307" spans="1:38" ht="20.149999999999999" hidden="1" customHeight="1" outlineLevel="1" thickTop="1" thickBot="1" x14ac:dyDescent="0.25">
      <c r="A307" s="12"/>
      <c r="B307" s="29"/>
      <c r="C307" s="5"/>
      <c r="D307" s="12"/>
      <c r="E307" s="35" t="str">
        <f t="shared" si="126"/>
        <v xml:space="preserve"> </v>
      </c>
      <c r="F307" s="44"/>
      <c r="G307" s="44"/>
      <c r="H307" s="44"/>
      <c r="I307" s="23"/>
      <c r="J307" s="24"/>
      <c r="K307" s="25"/>
      <c r="L307" s="60"/>
      <c r="M307" s="224"/>
      <c r="N307" s="185"/>
      <c r="O307" s="108" t="s">
        <v>53</v>
      </c>
      <c r="P307" s="56">
        <f>P305+AG306</f>
        <v>0</v>
      </c>
      <c r="Q307" s="57" t="s">
        <v>54</v>
      </c>
      <c r="R307" s="58">
        <f>R305+AI306</f>
        <v>0</v>
      </c>
      <c r="S307" s="57" t="s">
        <v>55</v>
      </c>
      <c r="T307" s="78" t="str">
        <f t="shared" si="117"/>
        <v xml:space="preserve"> </v>
      </c>
      <c r="U307" s="120">
        <f>IF(R307/12&gt;1,P307+ROUNDDOWN(R307/12,0),P307)</f>
        <v>0</v>
      </c>
      <c r="V307" s="121" t="s">
        <v>54</v>
      </c>
      <c r="W307" s="121">
        <f>IF(R307/12&gt;1,R307-ROUNDDOWN(R307/12,0)*12,R307)</f>
        <v>0</v>
      </c>
      <c r="X307" s="121" t="s">
        <v>55</v>
      </c>
      <c r="Y307" s="121"/>
      <c r="Z307" s="122"/>
      <c r="AA307" s="123" t="str">
        <f>VLOOKUP(U307*12+W307,月⇒ランク!A:B,2,TRUE)</f>
        <v>Ｋ</v>
      </c>
      <c r="AB307" s="1">
        <f>U307*12+W307</f>
        <v>0</v>
      </c>
      <c r="AK307" s="1" t="str">
        <f t="shared" si="118"/>
        <v/>
      </c>
      <c r="AL307" s="218" t="e">
        <f t="shared" si="121"/>
        <v>#VALUE!</v>
      </c>
    </row>
    <row r="308" spans="1:38" ht="20.149999999999999" hidden="1" customHeight="1" outlineLevel="1" thickTop="1" x14ac:dyDescent="0.2">
      <c r="A308" s="11">
        <v>39</v>
      </c>
      <c r="B308" s="28"/>
      <c r="C308" s="3"/>
      <c r="D308" s="32"/>
      <c r="E308" s="33" t="str">
        <f t="shared" si="126"/>
        <v xml:space="preserve"> </v>
      </c>
      <c r="F308" s="41"/>
      <c r="G308" s="41"/>
      <c r="H308" s="41"/>
      <c r="I308" s="13"/>
      <c r="J308" s="14"/>
      <c r="K308" s="15"/>
      <c r="L308" s="226"/>
      <c r="M308" s="222"/>
      <c r="N308" s="214"/>
      <c r="O308" s="65"/>
      <c r="P308" s="37">
        <f>U308</f>
        <v>124</v>
      </c>
      <c r="Q308" s="14" t="s">
        <v>8</v>
      </c>
      <c r="R308" s="39">
        <f>IF(Y308&gt;=15,W308+1,W308)</f>
        <v>3</v>
      </c>
      <c r="S308" s="14" t="s">
        <v>9</v>
      </c>
      <c r="T308" s="17" t="str">
        <f t="shared" si="117"/>
        <v xml:space="preserve"> </v>
      </c>
      <c r="U308" s="16">
        <f>DATEDIF(I308,$O$1,"y")</f>
        <v>124</v>
      </c>
      <c r="V308" s="14" t="s">
        <v>8</v>
      </c>
      <c r="W308" s="14">
        <f>DATEDIF(I308,$O$1,"ym")</f>
        <v>3</v>
      </c>
      <c r="X308" s="14" t="s">
        <v>9</v>
      </c>
      <c r="Y308" s="14">
        <f>DATEDIF(I308,$O$1,"md")</f>
        <v>1</v>
      </c>
      <c r="Z308" s="15" t="s">
        <v>10</v>
      </c>
      <c r="AA308" s="17"/>
      <c r="AK308" s="1" t="str">
        <f t="shared" si="118"/>
        <v/>
      </c>
      <c r="AL308" s="218" t="e">
        <f t="shared" si="121"/>
        <v>#VALUE!</v>
      </c>
    </row>
    <row r="309" spans="1:38" ht="20.149999999999999" hidden="1" customHeight="1" outlineLevel="1" x14ac:dyDescent="0.2">
      <c r="A309" s="27"/>
      <c r="B309" s="31"/>
      <c r="C309" s="4"/>
      <c r="D309" s="27"/>
      <c r="E309" s="34" t="str">
        <f t="shared" si="126"/>
        <v xml:space="preserve"> </v>
      </c>
      <c r="F309" s="43"/>
      <c r="G309" s="43"/>
      <c r="H309" s="43"/>
      <c r="I309" s="18"/>
      <c r="J309" s="19"/>
      <c r="K309" s="26"/>
      <c r="L309" s="26"/>
      <c r="M309" s="223"/>
      <c r="N309" s="215"/>
      <c r="O309" s="45"/>
      <c r="P309" s="38">
        <f>U309</f>
        <v>0</v>
      </c>
      <c r="Q309" s="19" t="s">
        <v>8</v>
      </c>
      <c r="R309" s="40">
        <f>IF(Y309&gt;=15,W309+1,W309)</f>
        <v>0</v>
      </c>
      <c r="S309" s="19" t="s">
        <v>9</v>
      </c>
      <c r="T309" s="22" t="str">
        <f t="shared" si="117"/>
        <v xml:space="preserve"> </v>
      </c>
      <c r="U309" s="21">
        <f>DATEDIF(I309,K309,"y")</f>
        <v>0</v>
      </c>
      <c r="V309" s="19" t="s">
        <v>8</v>
      </c>
      <c r="W309" s="19">
        <f>DATEDIF(I309,K309,"ym")</f>
        <v>0</v>
      </c>
      <c r="X309" s="19" t="s">
        <v>9</v>
      </c>
      <c r="Y309" s="19">
        <f>DATEDIF(I309,K309,"md")</f>
        <v>0</v>
      </c>
      <c r="Z309" s="20" t="s">
        <v>10</v>
      </c>
      <c r="AA309" s="22"/>
      <c r="AK309" s="1" t="str">
        <f t="shared" si="118"/>
        <v/>
      </c>
      <c r="AL309" s="218" t="e">
        <f t="shared" si="121"/>
        <v>#VALUE!</v>
      </c>
    </row>
    <row r="310" spans="1:38" ht="20.149999999999999" hidden="1" customHeight="1" outlineLevel="1" x14ac:dyDescent="0.2">
      <c r="A310" s="27"/>
      <c r="B310" s="31"/>
      <c r="C310" s="4"/>
      <c r="D310" s="27"/>
      <c r="E310" s="34" t="str">
        <f t="shared" si="126"/>
        <v xml:space="preserve"> </v>
      </c>
      <c r="F310" s="43"/>
      <c r="G310" s="43"/>
      <c r="H310" s="43"/>
      <c r="I310" s="59"/>
      <c r="J310" s="19"/>
      <c r="K310" s="26"/>
      <c r="L310" s="26"/>
      <c r="M310" s="223"/>
      <c r="N310" s="215"/>
      <c r="O310" s="45"/>
      <c r="P310" s="38">
        <f t="shared" ref="P310" si="135">U310</f>
        <v>0</v>
      </c>
      <c r="Q310" s="19" t="s">
        <v>8</v>
      </c>
      <c r="R310" s="40">
        <f t="shared" ref="R310" si="136">IF(Y310&gt;=15,W310+1,W310)</f>
        <v>0</v>
      </c>
      <c r="S310" s="19" t="s">
        <v>9</v>
      </c>
      <c r="T310" s="22" t="str">
        <f t="shared" si="117"/>
        <v xml:space="preserve"> </v>
      </c>
      <c r="U310" s="21">
        <f>DATEDIF(I310,K310,"y")</f>
        <v>0</v>
      </c>
      <c r="V310" s="19" t="s">
        <v>8</v>
      </c>
      <c r="W310" s="19">
        <f>DATEDIF(I310,K310,"ym")</f>
        <v>0</v>
      </c>
      <c r="X310" s="19" t="s">
        <v>9</v>
      </c>
      <c r="Y310" s="19">
        <f>DATEDIF(I310,K310,"md")</f>
        <v>0</v>
      </c>
      <c r="Z310" s="20" t="s">
        <v>10</v>
      </c>
      <c r="AA310" s="22"/>
      <c r="AK310" s="1" t="str">
        <f t="shared" si="118"/>
        <v/>
      </c>
      <c r="AL310" s="218" t="e">
        <f t="shared" si="121"/>
        <v>#VALUE!</v>
      </c>
    </row>
    <row r="311" spans="1:38" ht="20.149999999999999" hidden="1" customHeight="1" outlineLevel="1" x14ac:dyDescent="0.2">
      <c r="A311" s="27"/>
      <c r="B311" s="31"/>
      <c r="C311" s="4"/>
      <c r="D311" s="27"/>
      <c r="E311" s="34" t="str">
        <f t="shared" si="126"/>
        <v xml:space="preserve"> </v>
      </c>
      <c r="F311" s="43"/>
      <c r="G311" s="43"/>
      <c r="H311" s="43"/>
      <c r="I311" s="18"/>
      <c r="J311" s="19"/>
      <c r="K311" s="26"/>
      <c r="L311" s="26"/>
      <c r="M311" s="223"/>
      <c r="N311" s="215"/>
      <c r="O311" s="45"/>
      <c r="P311" s="38">
        <f>U311</f>
        <v>0</v>
      </c>
      <c r="Q311" s="19" t="s">
        <v>8</v>
      </c>
      <c r="R311" s="40">
        <f>IF(Y311&gt;=15,W311+1,W311)</f>
        <v>0</v>
      </c>
      <c r="S311" s="19" t="s">
        <v>9</v>
      </c>
      <c r="T311" s="22" t="str">
        <f t="shared" si="117"/>
        <v xml:space="preserve"> </v>
      </c>
      <c r="U311" s="21">
        <f>DATEDIF(I311,K311,"y")</f>
        <v>0</v>
      </c>
      <c r="V311" s="19" t="s">
        <v>8</v>
      </c>
      <c r="W311" s="19">
        <f>DATEDIF(I311,K311,"ym")</f>
        <v>0</v>
      </c>
      <c r="X311" s="19" t="s">
        <v>9</v>
      </c>
      <c r="Y311" s="19">
        <f>DATEDIF(I311,K311,"md")</f>
        <v>0</v>
      </c>
      <c r="Z311" s="20" t="s">
        <v>10</v>
      </c>
      <c r="AA311" s="22"/>
      <c r="AK311" s="1" t="str">
        <f t="shared" si="118"/>
        <v/>
      </c>
      <c r="AL311" s="218" t="e">
        <f t="shared" si="121"/>
        <v>#VALUE!</v>
      </c>
    </row>
    <row r="312" spans="1:38" ht="20.149999999999999" hidden="1" customHeight="1" outlineLevel="1" thickBot="1" x14ac:dyDescent="0.25">
      <c r="A312" s="27"/>
      <c r="B312" s="31"/>
      <c r="C312" s="4"/>
      <c r="D312" s="27"/>
      <c r="E312" s="34" t="str">
        <f t="shared" si="126"/>
        <v xml:space="preserve"> </v>
      </c>
      <c r="F312" s="43"/>
      <c r="G312" s="43"/>
      <c r="H312" s="43"/>
      <c r="I312" s="59"/>
      <c r="J312" s="19"/>
      <c r="K312" s="26"/>
      <c r="L312" s="26"/>
      <c r="M312" s="223"/>
      <c r="N312" s="215"/>
      <c r="O312" s="45"/>
      <c r="P312" s="38">
        <f t="shared" ref="P312" si="137">U312</f>
        <v>0</v>
      </c>
      <c r="Q312" s="19" t="s">
        <v>8</v>
      </c>
      <c r="R312" s="40">
        <f t="shared" ref="R312" si="138">IF(Y312&gt;=15,W312+1,W312)</f>
        <v>0</v>
      </c>
      <c r="S312" s="19" t="s">
        <v>9</v>
      </c>
      <c r="T312" s="22" t="str">
        <f t="shared" si="117"/>
        <v xml:space="preserve"> </v>
      </c>
      <c r="U312" s="21">
        <f>DATEDIF(I312,K312,"y")</f>
        <v>0</v>
      </c>
      <c r="V312" s="19" t="s">
        <v>8</v>
      </c>
      <c r="W312" s="19">
        <f>DATEDIF(I312,K312,"ym")</f>
        <v>0</v>
      </c>
      <c r="X312" s="19" t="s">
        <v>9</v>
      </c>
      <c r="Y312" s="19">
        <f>DATEDIF(I312,K312,"md")</f>
        <v>0</v>
      </c>
      <c r="Z312" s="20" t="s">
        <v>10</v>
      </c>
      <c r="AA312" s="22"/>
      <c r="AK312" s="1" t="str">
        <f t="shared" si="118"/>
        <v/>
      </c>
      <c r="AL312" s="218" t="e">
        <f t="shared" si="121"/>
        <v>#VALUE!</v>
      </c>
    </row>
    <row r="313" spans="1:38" ht="20.149999999999999" hidden="1" customHeight="1" outlineLevel="1" thickTop="1" x14ac:dyDescent="0.2">
      <c r="A313" s="27"/>
      <c r="B313" s="31"/>
      <c r="C313" s="4"/>
      <c r="D313" s="27"/>
      <c r="E313" s="34" t="str">
        <f t="shared" si="126"/>
        <v xml:space="preserve"> </v>
      </c>
      <c r="F313" s="43"/>
      <c r="G313" s="43"/>
      <c r="H313" s="43"/>
      <c r="I313" s="59"/>
      <c r="J313" s="54"/>
      <c r="K313" s="60"/>
      <c r="L313" s="182"/>
      <c r="M313" s="223"/>
      <c r="N313" s="215"/>
      <c r="O313" s="102" t="s">
        <v>51</v>
      </c>
      <c r="P313" s="103">
        <f>U313</f>
        <v>0</v>
      </c>
      <c r="Q313" s="104" t="s">
        <v>8</v>
      </c>
      <c r="R313" s="105">
        <f>IF(Y313/15&gt;0,W313+ROUND(Y313/30,0),W313)</f>
        <v>0</v>
      </c>
      <c r="S313" s="104" t="s">
        <v>9</v>
      </c>
      <c r="T313" s="106" t="str">
        <f t="shared" si="117"/>
        <v xml:space="preserve"> </v>
      </c>
      <c r="U313" s="103">
        <f>SUMIF(T308:T312,"○",U308:U312)</f>
        <v>0</v>
      </c>
      <c r="V313" s="111" t="s">
        <v>8</v>
      </c>
      <c r="W313" s="112">
        <f>SUMIF(T308:T312,"○",W308:W312)</f>
        <v>0</v>
      </c>
      <c r="X313" s="111" t="s">
        <v>9</v>
      </c>
      <c r="Y313" s="112">
        <f>SUMIF(T308:T312,"○",Y308:Y312)</f>
        <v>0</v>
      </c>
      <c r="Z313" s="113" t="s">
        <v>10</v>
      </c>
      <c r="AA313" s="114"/>
      <c r="AK313" s="1" t="str">
        <f t="shared" si="118"/>
        <v/>
      </c>
      <c r="AL313" s="218" t="e">
        <f t="shared" si="121"/>
        <v>#VALUE!</v>
      </c>
    </row>
    <row r="314" spans="1:38" ht="20.149999999999999" hidden="1" customHeight="1" outlineLevel="1" thickBot="1" x14ac:dyDescent="0.25">
      <c r="A314" s="27"/>
      <c r="B314" s="31"/>
      <c r="C314" s="4"/>
      <c r="D314" s="27"/>
      <c r="E314" s="34" t="str">
        <f t="shared" si="126"/>
        <v xml:space="preserve"> </v>
      </c>
      <c r="F314" s="43"/>
      <c r="G314" s="43"/>
      <c r="H314" s="43"/>
      <c r="I314" s="59"/>
      <c r="J314" s="54"/>
      <c r="K314" s="64"/>
      <c r="L314" s="64"/>
      <c r="M314" s="223"/>
      <c r="N314" s="215"/>
      <c r="O314" s="107" t="s">
        <v>202</v>
      </c>
      <c r="P314" s="53">
        <f>U314</f>
        <v>0</v>
      </c>
      <c r="Q314" s="54" t="s">
        <v>8</v>
      </c>
      <c r="R314" s="55">
        <f>IF(Y314/15&gt;0,W314+ROUND(Y314/30,0),W314)</f>
        <v>0</v>
      </c>
      <c r="S314" s="64" t="s">
        <v>9</v>
      </c>
      <c r="T314" s="62" t="str">
        <f t="shared" si="117"/>
        <v xml:space="preserve"> </v>
      </c>
      <c r="U314" s="115">
        <f>SUMIF(T308:T312,"△",U308:U312)</f>
        <v>0</v>
      </c>
      <c r="V314" s="116" t="s">
        <v>8</v>
      </c>
      <c r="W314" s="117">
        <f>SUMIF(T308:T312,"△",W308:W312)</f>
        <v>0</v>
      </c>
      <c r="X314" s="116" t="s">
        <v>9</v>
      </c>
      <c r="Y314" s="117">
        <f>SUMIF(T308:T312,"△",Y308:Y312)</f>
        <v>0</v>
      </c>
      <c r="Z314" s="118" t="s">
        <v>10</v>
      </c>
      <c r="AA314" s="119"/>
      <c r="AC314" s="1">
        <f>P506*12+R506</f>
        <v>0</v>
      </c>
      <c r="AD314" s="42" t="s">
        <v>203</v>
      </c>
      <c r="AE314" s="42">
        <f>ROUNDDOWN(AC314/3,0)</f>
        <v>0</v>
      </c>
      <c r="AF314" s="1" t="s">
        <v>204</v>
      </c>
      <c r="AG314" s="1">
        <f>ROUNDDOWN(AE314/12,0)</f>
        <v>0</v>
      </c>
      <c r="AH314" s="1" t="s">
        <v>8</v>
      </c>
      <c r="AI314" s="1">
        <f>ROUNDDOWN(AE314-AG314*12,0)</f>
        <v>0</v>
      </c>
      <c r="AJ314" s="1" t="s">
        <v>9</v>
      </c>
      <c r="AK314" s="1" t="str">
        <f t="shared" si="118"/>
        <v/>
      </c>
      <c r="AL314" s="218" t="e">
        <f t="shared" si="121"/>
        <v>#VALUE!</v>
      </c>
    </row>
    <row r="315" spans="1:38" ht="20.149999999999999" hidden="1" customHeight="1" outlineLevel="1" thickTop="1" thickBot="1" x14ac:dyDescent="0.25">
      <c r="A315" s="12"/>
      <c r="B315" s="29"/>
      <c r="C315" s="5"/>
      <c r="D315" s="12"/>
      <c r="E315" s="35" t="str">
        <f t="shared" si="126"/>
        <v xml:space="preserve"> </v>
      </c>
      <c r="F315" s="44"/>
      <c r="G315" s="44"/>
      <c r="H315" s="44"/>
      <c r="I315" s="23"/>
      <c r="J315" s="24"/>
      <c r="K315" s="25"/>
      <c r="L315" s="136"/>
      <c r="M315" s="224"/>
      <c r="N315" s="185"/>
      <c r="O315" s="108" t="s">
        <v>201</v>
      </c>
      <c r="P315" s="56">
        <f>P313+AG314</f>
        <v>0</v>
      </c>
      <c r="Q315" s="57" t="s">
        <v>8</v>
      </c>
      <c r="R315" s="58">
        <f>R313+AI314</f>
        <v>0</v>
      </c>
      <c r="S315" s="57" t="s">
        <v>9</v>
      </c>
      <c r="T315" s="78" t="str">
        <f t="shared" si="117"/>
        <v xml:space="preserve"> </v>
      </c>
      <c r="U315" s="120">
        <f>IF(R315/12&gt;1,P315+ROUNDDOWN(R315/12,0),P315)</f>
        <v>0</v>
      </c>
      <c r="V315" s="121" t="s">
        <v>8</v>
      </c>
      <c r="W315" s="121">
        <f>IF(R315/12&gt;1,R315-ROUNDDOWN(R315/12,0)*12,R315)</f>
        <v>0</v>
      </c>
      <c r="X315" s="121" t="s">
        <v>9</v>
      </c>
      <c r="Y315" s="121"/>
      <c r="Z315" s="122"/>
      <c r="AA315" s="123" t="str">
        <f>VLOOKUP(U315*12+W315,月⇒ランク!A:B,2,TRUE)</f>
        <v>Ｋ</v>
      </c>
      <c r="AB315" s="1">
        <f>U315*12+W315</f>
        <v>0</v>
      </c>
      <c r="AK315" s="1" t="str">
        <f t="shared" si="118"/>
        <v/>
      </c>
      <c r="AL315" s="218" t="e">
        <f t="shared" si="121"/>
        <v>#VALUE!</v>
      </c>
    </row>
    <row r="316" spans="1:38" ht="20.399999999999999" hidden="1" customHeight="1" outlineLevel="1" thickTop="1" x14ac:dyDescent="0.2">
      <c r="A316" s="11">
        <v>40</v>
      </c>
      <c r="B316" s="28"/>
      <c r="C316" s="3"/>
      <c r="D316" s="32"/>
      <c r="E316" s="33" t="str">
        <f t="shared" si="126"/>
        <v xml:space="preserve"> </v>
      </c>
      <c r="F316" s="41"/>
      <c r="G316" s="41"/>
      <c r="H316" s="41"/>
      <c r="I316" s="13"/>
      <c r="J316" s="14"/>
      <c r="K316" s="15"/>
      <c r="L316" s="226"/>
      <c r="M316" s="222"/>
      <c r="N316" s="214"/>
      <c r="O316" s="125"/>
      <c r="P316" s="37">
        <f t="shared" ref="P316:P320" si="139">U316</f>
        <v>124</v>
      </c>
      <c r="Q316" s="14" t="s">
        <v>8</v>
      </c>
      <c r="R316" s="39">
        <f t="shared" ref="R316:R320" si="140">IF(Y316&gt;=15,W316+1,W316)</f>
        <v>3</v>
      </c>
      <c r="S316" s="14" t="s">
        <v>9</v>
      </c>
      <c r="T316" s="17" t="str">
        <f t="shared" si="117"/>
        <v xml:space="preserve"> </v>
      </c>
      <c r="U316" s="16">
        <f>DATEDIF(I316,$O$1,"y")</f>
        <v>124</v>
      </c>
      <c r="V316" s="14" t="s">
        <v>8</v>
      </c>
      <c r="W316" s="14">
        <f>DATEDIF(I316,$O$1,"ym")</f>
        <v>3</v>
      </c>
      <c r="X316" s="14" t="s">
        <v>9</v>
      </c>
      <c r="Y316" s="14">
        <f>DATEDIF(I316,$O$1,"md")</f>
        <v>1</v>
      </c>
      <c r="Z316" s="15" t="s">
        <v>10</v>
      </c>
      <c r="AA316" s="17"/>
      <c r="AK316" s="1" t="str">
        <f t="shared" si="118"/>
        <v/>
      </c>
      <c r="AL316" s="218" t="e">
        <f t="shared" si="121"/>
        <v>#VALUE!</v>
      </c>
    </row>
    <row r="317" spans="1:38" ht="20.149999999999999" hidden="1" customHeight="1" outlineLevel="1" x14ac:dyDescent="0.2">
      <c r="A317" s="27"/>
      <c r="B317" s="31"/>
      <c r="C317" s="4"/>
      <c r="D317" s="27"/>
      <c r="E317" s="34" t="str">
        <f t="shared" si="126"/>
        <v xml:space="preserve"> </v>
      </c>
      <c r="F317" s="43"/>
      <c r="G317" s="43"/>
      <c r="H317" s="43"/>
      <c r="I317" s="59"/>
      <c r="J317" s="54"/>
      <c r="K317" s="60"/>
      <c r="L317" s="182"/>
      <c r="M317" s="223"/>
      <c r="N317" s="215"/>
      <c r="O317" s="61"/>
      <c r="P317" s="53">
        <f t="shared" si="139"/>
        <v>0</v>
      </c>
      <c r="Q317" s="54" t="s">
        <v>8</v>
      </c>
      <c r="R317" s="55">
        <f t="shared" si="140"/>
        <v>0</v>
      </c>
      <c r="S317" s="54" t="s">
        <v>9</v>
      </c>
      <c r="T317" s="62" t="str">
        <f t="shared" si="117"/>
        <v xml:space="preserve"> </v>
      </c>
      <c r="U317" s="63">
        <f>DATEDIF(I317,K317,"y")</f>
        <v>0</v>
      </c>
      <c r="V317" s="54" t="s">
        <v>8</v>
      </c>
      <c r="W317" s="54">
        <f>DATEDIF(I317,K317,"ym")</f>
        <v>0</v>
      </c>
      <c r="X317" s="54" t="s">
        <v>9</v>
      </c>
      <c r="Y317" s="54">
        <f>DATEDIF(I317,K317,"md")</f>
        <v>0</v>
      </c>
      <c r="Z317" s="64" t="s">
        <v>10</v>
      </c>
      <c r="AA317" s="62"/>
      <c r="AK317" s="1" t="str">
        <f t="shared" si="118"/>
        <v/>
      </c>
      <c r="AL317" s="218" t="e">
        <f t="shared" si="121"/>
        <v>#VALUE!</v>
      </c>
    </row>
    <row r="318" spans="1:38" ht="20.149999999999999" hidden="1" customHeight="1" outlineLevel="1" x14ac:dyDescent="0.2">
      <c r="A318" s="27"/>
      <c r="B318" s="31"/>
      <c r="C318" s="4"/>
      <c r="D318" s="27"/>
      <c r="E318" s="34" t="str">
        <f t="shared" si="126"/>
        <v xml:space="preserve"> </v>
      </c>
      <c r="F318" s="43"/>
      <c r="G318" s="43"/>
      <c r="H318" s="43"/>
      <c r="I318" s="59"/>
      <c r="J318" s="54"/>
      <c r="K318" s="60"/>
      <c r="L318" s="182"/>
      <c r="M318" s="223"/>
      <c r="N318" s="215"/>
      <c r="O318" s="61"/>
      <c r="P318" s="53">
        <f t="shared" si="139"/>
        <v>0</v>
      </c>
      <c r="Q318" s="54" t="s">
        <v>8</v>
      </c>
      <c r="R318" s="55">
        <f t="shared" si="140"/>
        <v>0</v>
      </c>
      <c r="S318" s="54" t="s">
        <v>9</v>
      </c>
      <c r="T318" s="62" t="str">
        <f t="shared" si="117"/>
        <v xml:space="preserve"> </v>
      </c>
      <c r="U318" s="63">
        <f>DATEDIF(I318,K318,"y")</f>
        <v>0</v>
      </c>
      <c r="V318" s="54" t="s">
        <v>8</v>
      </c>
      <c r="W318" s="54">
        <f>DATEDIF(I318,K318,"ym")</f>
        <v>0</v>
      </c>
      <c r="X318" s="54" t="s">
        <v>9</v>
      </c>
      <c r="Y318" s="54">
        <f>DATEDIF(I318,K318,"md")</f>
        <v>0</v>
      </c>
      <c r="Z318" s="64" t="s">
        <v>10</v>
      </c>
      <c r="AA318" s="62"/>
      <c r="AK318" s="1" t="str">
        <f t="shared" si="118"/>
        <v/>
      </c>
      <c r="AL318" s="218" t="e">
        <f t="shared" si="121"/>
        <v>#VALUE!</v>
      </c>
    </row>
    <row r="319" spans="1:38" ht="20.149999999999999" hidden="1" customHeight="1" outlineLevel="1" x14ac:dyDescent="0.2">
      <c r="A319" s="27"/>
      <c r="B319" s="31"/>
      <c r="C319" s="4"/>
      <c r="D319" s="27"/>
      <c r="E319" s="34" t="str">
        <f t="shared" si="126"/>
        <v xml:space="preserve"> </v>
      </c>
      <c r="F319" s="43"/>
      <c r="G319" s="43"/>
      <c r="H319" s="43"/>
      <c r="I319" s="59"/>
      <c r="J319" s="54"/>
      <c r="K319" s="60"/>
      <c r="L319" s="182"/>
      <c r="M319" s="223"/>
      <c r="N319" s="215"/>
      <c r="O319" s="61"/>
      <c r="P319" s="53">
        <f t="shared" si="139"/>
        <v>0</v>
      </c>
      <c r="Q319" s="54" t="s">
        <v>8</v>
      </c>
      <c r="R319" s="55">
        <f t="shared" si="140"/>
        <v>0</v>
      </c>
      <c r="S319" s="54" t="s">
        <v>9</v>
      </c>
      <c r="T319" s="62" t="str">
        <f t="shared" si="117"/>
        <v xml:space="preserve"> </v>
      </c>
      <c r="U319" s="63">
        <f>DATEDIF(I319,K319,"y")</f>
        <v>0</v>
      </c>
      <c r="V319" s="54" t="s">
        <v>8</v>
      </c>
      <c r="W319" s="54">
        <f>DATEDIF(I319,K319,"ym")</f>
        <v>0</v>
      </c>
      <c r="X319" s="54" t="s">
        <v>9</v>
      </c>
      <c r="Y319" s="54">
        <f>DATEDIF(I319,K319,"md")</f>
        <v>0</v>
      </c>
      <c r="Z319" s="64" t="s">
        <v>10</v>
      </c>
      <c r="AA319" s="62"/>
      <c r="AK319" s="1" t="str">
        <f t="shared" si="118"/>
        <v/>
      </c>
      <c r="AL319" s="218" t="e">
        <f t="shared" si="121"/>
        <v>#VALUE!</v>
      </c>
    </row>
    <row r="320" spans="1:38" ht="20.149999999999999" hidden="1" customHeight="1" outlineLevel="1" thickBot="1" x14ac:dyDescent="0.25">
      <c r="A320" s="27"/>
      <c r="B320" s="31"/>
      <c r="C320" s="4"/>
      <c r="D320" s="27"/>
      <c r="E320" s="34" t="str">
        <f t="shared" si="126"/>
        <v xml:space="preserve"> </v>
      </c>
      <c r="F320" s="43"/>
      <c r="G320" s="43"/>
      <c r="H320" s="43"/>
      <c r="I320" s="59"/>
      <c r="J320" s="54"/>
      <c r="K320" s="60"/>
      <c r="L320" s="182"/>
      <c r="M320" s="223"/>
      <c r="N320" s="215"/>
      <c r="O320" s="61"/>
      <c r="P320" s="53">
        <f t="shared" si="139"/>
        <v>0</v>
      </c>
      <c r="Q320" s="54" t="s">
        <v>8</v>
      </c>
      <c r="R320" s="55">
        <f t="shared" si="140"/>
        <v>0</v>
      </c>
      <c r="S320" s="54" t="s">
        <v>9</v>
      </c>
      <c r="T320" s="62" t="str">
        <f t="shared" si="117"/>
        <v xml:space="preserve"> </v>
      </c>
      <c r="U320" s="63">
        <f>DATEDIF(I320,K320,"y")</f>
        <v>0</v>
      </c>
      <c r="V320" s="54" t="s">
        <v>8</v>
      </c>
      <c r="W320" s="54">
        <f>DATEDIF(I320,K320,"ym")</f>
        <v>0</v>
      </c>
      <c r="X320" s="54" t="s">
        <v>9</v>
      </c>
      <c r="Y320" s="54">
        <f>DATEDIF(I320,K320,"md")</f>
        <v>0</v>
      </c>
      <c r="Z320" s="64" t="s">
        <v>10</v>
      </c>
      <c r="AA320" s="62"/>
      <c r="AK320" s="1" t="str">
        <f t="shared" si="118"/>
        <v/>
      </c>
      <c r="AL320" s="218" t="e">
        <f t="shared" si="121"/>
        <v>#VALUE!</v>
      </c>
    </row>
    <row r="321" spans="1:38" ht="20.149999999999999" hidden="1" customHeight="1" outlineLevel="1" thickTop="1" x14ac:dyDescent="0.2">
      <c r="A321" s="27"/>
      <c r="B321" s="31"/>
      <c r="C321" s="4"/>
      <c r="D321" s="27"/>
      <c r="E321" s="34" t="str">
        <f t="shared" si="126"/>
        <v xml:space="preserve"> </v>
      </c>
      <c r="F321" s="43"/>
      <c r="G321" s="43"/>
      <c r="H321" s="43"/>
      <c r="I321" s="59"/>
      <c r="J321" s="54"/>
      <c r="K321" s="60"/>
      <c r="L321" s="182"/>
      <c r="M321" s="223"/>
      <c r="N321" s="215"/>
      <c r="O321" s="102" t="s">
        <v>51</v>
      </c>
      <c r="P321" s="103">
        <f>U321</f>
        <v>0</v>
      </c>
      <c r="Q321" s="104" t="s">
        <v>8</v>
      </c>
      <c r="R321" s="105">
        <f>IF(Y321/15&gt;0,W321+ROUND(Y321/30,0),W321)</f>
        <v>0</v>
      </c>
      <c r="S321" s="104" t="s">
        <v>9</v>
      </c>
      <c r="T321" s="106" t="str">
        <f t="shared" si="117"/>
        <v xml:space="preserve"> </v>
      </c>
      <c r="U321" s="103">
        <f>SUMIF(T316:T320,"○",U316:U320)</f>
        <v>0</v>
      </c>
      <c r="V321" s="111" t="s">
        <v>8</v>
      </c>
      <c r="W321" s="112">
        <f>SUMIF(T316:T320,"○",W316:W320)</f>
        <v>0</v>
      </c>
      <c r="X321" s="111" t="s">
        <v>9</v>
      </c>
      <c r="Y321" s="112">
        <f>SUMIF(T316:T320,"○",Y316:Y320)</f>
        <v>0</v>
      </c>
      <c r="Z321" s="113" t="s">
        <v>10</v>
      </c>
      <c r="AA321" s="114"/>
      <c r="AK321" s="1" t="str">
        <f t="shared" si="118"/>
        <v/>
      </c>
      <c r="AL321" s="218" t="e">
        <f t="shared" si="121"/>
        <v>#VALUE!</v>
      </c>
    </row>
    <row r="322" spans="1:38" ht="20.149999999999999" hidden="1" customHeight="1" outlineLevel="1" thickBot="1" x14ac:dyDescent="0.25">
      <c r="A322" s="27"/>
      <c r="B322" s="31"/>
      <c r="C322" s="4"/>
      <c r="D322" s="27"/>
      <c r="E322" s="34" t="str">
        <f t="shared" si="126"/>
        <v xml:space="preserve"> </v>
      </c>
      <c r="F322" s="43"/>
      <c r="G322" s="43"/>
      <c r="H322" s="43"/>
      <c r="I322" s="59"/>
      <c r="J322" s="54"/>
      <c r="K322" s="64"/>
      <c r="L322" s="22"/>
      <c r="M322" s="223"/>
      <c r="N322" s="215"/>
      <c r="O322" s="107" t="s">
        <v>202</v>
      </c>
      <c r="P322" s="53">
        <f>U322</f>
        <v>0</v>
      </c>
      <c r="Q322" s="54" t="s">
        <v>8</v>
      </c>
      <c r="R322" s="55">
        <f>IF(Y322/15&gt;0,W322+ROUND(Y322/30,0),W322)</f>
        <v>0</v>
      </c>
      <c r="S322" s="64" t="s">
        <v>9</v>
      </c>
      <c r="T322" s="62" t="str">
        <f t="shared" si="117"/>
        <v xml:space="preserve"> </v>
      </c>
      <c r="U322" s="115">
        <f>SUMIF(T316:T320,"△",U316:U320)</f>
        <v>0</v>
      </c>
      <c r="V322" s="116" t="s">
        <v>8</v>
      </c>
      <c r="W322" s="117">
        <f>SUMIF(T316:T320,"△",W316:W320)</f>
        <v>0</v>
      </c>
      <c r="X322" s="116" t="s">
        <v>9</v>
      </c>
      <c r="Y322" s="117">
        <f>SUMIF(T316:T320,"△",Y316:Y320)</f>
        <v>0</v>
      </c>
      <c r="Z322" s="118" t="s">
        <v>10</v>
      </c>
      <c r="AA322" s="119"/>
      <c r="AC322" s="1">
        <f>P514*12+R514</f>
        <v>0</v>
      </c>
      <c r="AD322" s="42" t="s">
        <v>203</v>
      </c>
      <c r="AE322" s="42">
        <f>ROUNDDOWN(AC322/3,0)</f>
        <v>0</v>
      </c>
      <c r="AF322" s="1" t="s">
        <v>204</v>
      </c>
      <c r="AG322" s="1">
        <f>ROUNDDOWN(AE322/12,0)</f>
        <v>0</v>
      </c>
      <c r="AH322" s="1" t="s">
        <v>8</v>
      </c>
      <c r="AI322" s="1">
        <f>ROUNDDOWN(AE322-AG322*12,0)</f>
        <v>0</v>
      </c>
      <c r="AJ322" s="1" t="s">
        <v>9</v>
      </c>
      <c r="AK322" s="1" t="str">
        <f t="shared" si="118"/>
        <v/>
      </c>
      <c r="AL322" s="218" t="e">
        <f t="shared" si="121"/>
        <v>#VALUE!</v>
      </c>
    </row>
    <row r="323" spans="1:38" ht="20.149999999999999" hidden="1" customHeight="1" outlineLevel="1" thickTop="1" thickBot="1" x14ac:dyDescent="0.25">
      <c r="A323" s="12"/>
      <c r="B323" s="29"/>
      <c r="C323" s="5"/>
      <c r="D323" s="12"/>
      <c r="E323" s="35" t="str">
        <f t="shared" si="126"/>
        <v xml:space="preserve"> </v>
      </c>
      <c r="F323" s="44"/>
      <c r="G323" s="44"/>
      <c r="H323" s="44"/>
      <c r="I323" s="23"/>
      <c r="J323" s="24"/>
      <c r="K323" s="25"/>
      <c r="L323" s="136"/>
      <c r="M323" s="224"/>
      <c r="N323" s="185"/>
      <c r="O323" s="108" t="s">
        <v>201</v>
      </c>
      <c r="P323" s="56">
        <f>P321+AG322</f>
        <v>0</v>
      </c>
      <c r="Q323" s="57" t="s">
        <v>8</v>
      </c>
      <c r="R323" s="58">
        <f>R321+AI322</f>
        <v>0</v>
      </c>
      <c r="S323" s="57" t="s">
        <v>9</v>
      </c>
      <c r="T323" s="78" t="str">
        <f t="shared" si="117"/>
        <v xml:space="preserve"> </v>
      </c>
      <c r="U323" s="120">
        <f>IF(R323/12&gt;1,P323+ROUNDDOWN(R323/12,0),P323)</f>
        <v>0</v>
      </c>
      <c r="V323" s="121" t="s">
        <v>8</v>
      </c>
      <c r="W323" s="121">
        <f>IF(R323/12&gt;1,R323-ROUNDDOWN(R323/12,0)*12,R323)</f>
        <v>0</v>
      </c>
      <c r="X323" s="121" t="s">
        <v>9</v>
      </c>
      <c r="Y323" s="121"/>
      <c r="Z323" s="122"/>
      <c r="AA323" s="123" t="str">
        <f>VLOOKUP(U323*12+W323,月⇒ランク!A:B,2,TRUE)</f>
        <v>Ｋ</v>
      </c>
      <c r="AB323" s="1">
        <f>U323*12+W323</f>
        <v>0</v>
      </c>
      <c r="AK323" s="1" t="str">
        <f t="shared" si="118"/>
        <v/>
      </c>
      <c r="AL323" s="218" t="e">
        <f t="shared" si="121"/>
        <v>#VALUE!</v>
      </c>
    </row>
    <row r="324" spans="1:38" ht="20.149999999999999" hidden="1" customHeight="1" outlineLevel="1" thickTop="1" x14ac:dyDescent="0.2">
      <c r="A324" s="11">
        <v>41</v>
      </c>
      <c r="B324" s="28"/>
      <c r="C324" s="3"/>
      <c r="D324" s="32"/>
      <c r="E324" s="33" t="str">
        <f t="shared" si="126"/>
        <v xml:space="preserve"> </v>
      </c>
      <c r="F324" s="41"/>
      <c r="G324" s="41"/>
      <c r="H324" s="41"/>
      <c r="I324" s="13"/>
      <c r="J324" s="14"/>
      <c r="K324" s="15"/>
      <c r="L324" s="226"/>
      <c r="M324" s="222"/>
      <c r="N324" s="214"/>
      <c r="O324" s="65"/>
      <c r="P324" s="37">
        <f t="shared" ref="P324" si="141">U324</f>
        <v>124</v>
      </c>
      <c r="Q324" s="14" t="s">
        <v>8</v>
      </c>
      <c r="R324" s="39">
        <f>IF(Y324&gt;=15,W324+1,W324)</f>
        <v>3</v>
      </c>
      <c r="S324" s="14" t="s">
        <v>9</v>
      </c>
      <c r="T324" s="17" t="str">
        <f t="shared" si="117"/>
        <v xml:space="preserve"> </v>
      </c>
      <c r="U324" s="16">
        <f>DATEDIF(I324,$O$1,"y")</f>
        <v>124</v>
      </c>
      <c r="V324" s="14" t="s">
        <v>8</v>
      </c>
      <c r="W324" s="14">
        <f>DATEDIF(I324,$O$1,"ym")</f>
        <v>3</v>
      </c>
      <c r="X324" s="14" t="s">
        <v>9</v>
      </c>
      <c r="Y324" s="14">
        <f>DATEDIF(I324,$O$1,"md")</f>
        <v>1</v>
      </c>
      <c r="Z324" s="15" t="s">
        <v>10</v>
      </c>
      <c r="AA324" s="17"/>
      <c r="AK324" s="1" t="str">
        <f t="shared" si="118"/>
        <v/>
      </c>
      <c r="AL324" s="218" t="e">
        <f t="shared" si="121"/>
        <v>#VALUE!</v>
      </c>
    </row>
    <row r="325" spans="1:38" ht="20.149999999999999" hidden="1" customHeight="1" outlineLevel="1" x14ac:dyDescent="0.2">
      <c r="A325" s="27"/>
      <c r="B325" s="31"/>
      <c r="C325" s="4"/>
      <c r="D325" s="27"/>
      <c r="E325" s="34" t="str">
        <f t="shared" si="126"/>
        <v xml:space="preserve"> </v>
      </c>
      <c r="F325" s="43"/>
      <c r="G325" s="43"/>
      <c r="H325" s="43"/>
      <c r="I325" s="18"/>
      <c r="J325" s="19"/>
      <c r="K325" s="26"/>
      <c r="L325" s="26"/>
      <c r="M325" s="223"/>
      <c r="N325" s="215"/>
      <c r="O325" s="45"/>
      <c r="P325" s="38">
        <f>U325</f>
        <v>0</v>
      </c>
      <c r="Q325" s="19" t="s">
        <v>8</v>
      </c>
      <c r="R325" s="40">
        <f>IF(Y325&gt;=15,W325+1,W325)</f>
        <v>0</v>
      </c>
      <c r="S325" s="19" t="s">
        <v>9</v>
      </c>
      <c r="T325" s="22" t="str">
        <f t="shared" ref="T325:T388" si="142">IF(OR(L:L="現施設",L:L="同一法人"),"○",IF(L:L="他法人","△"," "))</f>
        <v xml:space="preserve"> </v>
      </c>
      <c r="U325" s="21">
        <f>DATEDIF(I325,K325,"y")</f>
        <v>0</v>
      </c>
      <c r="V325" s="19" t="s">
        <v>8</v>
      </c>
      <c r="W325" s="19">
        <f>DATEDIF(I325,K325,"ym")</f>
        <v>0</v>
      </c>
      <c r="X325" s="19" t="s">
        <v>9</v>
      </c>
      <c r="Y325" s="19">
        <f>DATEDIF(I325,K325,"md")</f>
        <v>0</v>
      </c>
      <c r="Z325" s="20" t="s">
        <v>10</v>
      </c>
      <c r="AA325" s="22"/>
      <c r="AK325" s="1" t="str">
        <f t="shared" ref="AK325:AK388" si="143">IF(N325="（老）特別養護老人ホーム（H12.4.1以前）",36616,"")</f>
        <v/>
      </c>
      <c r="AL325" s="218" t="e">
        <f t="shared" si="121"/>
        <v>#VALUE!</v>
      </c>
    </row>
    <row r="326" spans="1:38" ht="20.149999999999999" hidden="1" customHeight="1" outlineLevel="1" x14ac:dyDescent="0.2">
      <c r="A326" s="27"/>
      <c r="B326" s="31"/>
      <c r="C326" s="4"/>
      <c r="D326" s="27"/>
      <c r="E326" s="34" t="str">
        <f t="shared" si="126"/>
        <v xml:space="preserve"> </v>
      </c>
      <c r="F326" s="43"/>
      <c r="G326" s="43"/>
      <c r="H326" s="43"/>
      <c r="I326" s="59"/>
      <c r="J326" s="19"/>
      <c r="K326" s="26"/>
      <c r="L326" s="26"/>
      <c r="M326" s="223"/>
      <c r="N326" s="215"/>
      <c r="O326" s="45"/>
      <c r="P326" s="38">
        <f t="shared" ref="P326:P330" si="144">U326</f>
        <v>0</v>
      </c>
      <c r="Q326" s="19" t="s">
        <v>8</v>
      </c>
      <c r="R326" s="40">
        <f t="shared" ref="R326" si="145">IF(Y326&gt;=15,W326+1,W326)</f>
        <v>0</v>
      </c>
      <c r="S326" s="19" t="s">
        <v>9</v>
      </c>
      <c r="T326" s="22" t="str">
        <f t="shared" si="142"/>
        <v xml:space="preserve"> </v>
      </c>
      <c r="U326" s="21">
        <f>DATEDIF(I326,K326,"y")</f>
        <v>0</v>
      </c>
      <c r="V326" s="19" t="s">
        <v>8</v>
      </c>
      <c r="W326" s="19">
        <f>DATEDIF(I326,K326,"ym")</f>
        <v>0</v>
      </c>
      <c r="X326" s="19" t="s">
        <v>9</v>
      </c>
      <c r="Y326" s="19">
        <f>DATEDIF(I326,K326,"md")</f>
        <v>0</v>
      </c>
      <c r="Z326" s="20" t="s">
        <v>10</v>
      </c>
      <c r="AA326" s="22"/>
      <c r="AK326" s="1" t="str">
        <f t="shared" si="143"/>
        <v/>
      </c>
      <c r="AL326" s="218" t="e">
        <f t="shared" ref="AL326:AL389" si="146">K326-AK326</f>
        <v>#VALUE!</v>
      </c>
    </row>
    <row r="327" spans="1:38" ht="20.149999999999999" hidden="1" customHeight="1" outlineLevel="1" x14ac:dyDescent="0.2">
      <c r="A327" s="27"/>
      <c r="B327" s="31"/>
      <c r="C327" s="4"/>
      <c r="D327" s="27"/>
      <c r="E327" s="34" t="str">
        <f t="shared" si="126"/>
        <v xml:space="preserve"> </v>
      </c>
      <c r="F327" s="43"/>
      <c r="G327" s="43"/>
      <c r="H327" s="43"/>
      <c r="I327" s="18"/>
      <c r="J327" s="19"/>
      <c r="K327" s="26"/>
      <c r="L327" s="26"/>
      <c r="M327" s="223"/>
      <c r="N327" s="215"/>
      <c r="O327" s="45"/>
      <c r="P327" s="38">
        <f t="shared" si="144"/>
        <v>0</v>
      </c>
      <c r="Q327" s="19" t="s">
        <v>8</v>
      </c>
      <c r="R327" s="40">
        <f>IF(Y327&gt;=15,W327+1,W327)</f>
        <v>0</v>
      </c>
      <c r="S327" s="19" t="s">
        <v>9</v>
      </c>
      <c r="T327" s="22" t="str">
        <f t="shared" si="142"/>
        <v xml:space="preserve"> </v>
      </c>
      <c r="U327" s="21">
        <f>DATEDIF(I327,K327,"y")</f>
        <v>0</v>
      </c>
      <c r="V327" s="19" t="s">
        <v>8</v>
      </c>
      <c r="W327" s="19">
        <f>DATEDIF(I327,K327,"ym")</f>
        <v>0</v>
      </c>
      <c r="X327" s="19" t="s">
        <v>9</v>
      </c>
      <c r="Y327" s="19">
        <f>DATEDIF(I327,K327,"md")</f>
        <v>0</v>
      </c>
      <c r="Z327" s="20" t="s">
        <v>10</v>
      </c>
      <c r="AA327" s="22"/>
      <c r="AK327" s="1" t="str">
        <f t="shared" si="143"/>
        <v/>
      </c>
      <c r="AL327" s="218" t="e">
        <f t="shared" si="146"/>
        <v>#VALUE!</v>
      </c>
    </row>
    <row r="328" spans="1:38" ht="20.149999999999999" hidden="1" customHeight="1" outlineLevel="1" thickBot="1" x14ac:dyDescent="0.25">
      <c r="A328" s="27"/>
      <c r="B328" s="31"/>
      <c r="C328" s="4"/>
      <c r="D328" s="27"/>
      <c r="E328" s="34" t="str">
        <f t="shared" si="126"/>
        <v xml:space="preserve"> </v>
      </c>
      <c r="F328" s="43"/>
      <c r="G328" s="43"/>
      <c r="H328" s="43"/>
      <c r="I328" s="59"/>
      <c r="J328" s="54"/>
      <c r="K328" s="60"/>
      <c r="L328" s="60"/>
      <c r="M328" s="223"/>
      <c r="N328" s="215"/>
      <c r="O328" s="61"/>
      <c r="P328" s="53">
        <f t="shared" si="144"/>
        <v>0</v>
      </c>
      <c r="Q328" s="54" t="s">
        <v>8</v>
      </c>
      <c r="R328" s="55">
        <f t="shared" ref="R328" si="147">IF(Y328&gt;=15,W328+1,W328)</f>
        <v>0</v>
      </c>
      <c r="S328" s="54" t="s">
        <v>9</v>
      </c>
      <c r="T328" s="62" t="str">
        <f t="shared" si="142"/>
        <v xml:space="preserve"> </v>
      </c>
      <c r="U328" s="63">
        <f>DATEDIF(I328,K328,"y")</f>
        <v>0</v>
      </c>
      <c r="V328" s="54" t="s">
        <v>8</v>
      </c>
      <c r="W328" s="54">
        <f>DATEDIF(I328,K328,"ym")</f>
        <v>0</v>
      </c>
      <c r="X328" s="54" t="s">
        <v>9</v>
      </c>
      <c r="Y328" s="54">
        <f>DATEDIF(I328,K328,"md")</f>
        <v>0</v>
      </c>
      <c r="Z328" s="64" t="s">
        <v>10</v>
      </c>
      <c r="AA328" s="62"/>
      <c r="AK328" s="1" t="str">
        <f t="shared" si="143"/>
        <v/>
      </c>
      <c r="AL328" s="218" t="e">
        <f t="shared" si="146"/>
        <v>#VALUE!</v>
      </c>
    </row>
    <row r="329" spans="1:38" ht="20.149999999999999" hidden="1" customHeight="1" outlineLevel="1" thickTop="1" x14ac:dyDescent="0.2">
      <c r="A329" s="209"/>
      <c r="B329" s="31"/>
      <c r="C329" s="4"/>
      <c r="D329" s="27"/>
      <c r="E329" s="34" t="str">
        <f t="shared" si="126"/>
        <v xml:space="preserve"> </v>
      </c>
      <c r="F329" s="43"/>
      <c r="G329" s="43"/>
      <c r="H329" s="43"/>
      <c r="I329" s="59"/>
      <c r="J329" s="54"/>
      <c r="K329" s="60"/>
      <c r="L329" s="183"/>
      <c r="M329" s="223"/>
      <c r="N329" s="215"/>
      <c r="O329" s="102" t="s">
        <v>51</v>
      </c>
      <c r="P329" s="103">
        <f t="shared" si="144"/>
        <v>0</v>
      </c>
      <c r="Q329" s="104" t="s">
        <v>8</v>
      </c>
      <c r="R329" s="105">
        <f>IF(Y329/15&gt;0,W329+ROUND(Y329/30,0),W329)</f>
        <v>0</v>
      </c>
      <c r="S329" s="104" t="s">
        <v>9</v>
      </c>
      <c r="T329" s="106" t="str">
        <f t="shared" si="142"/>
        <v xml:space="preserve"> </v>
      </c>
      <c r="U329" s="103">
        <f>SUMIF(T324:T328,"○",U324:U328)</f>
        <v>0</v>
      </c>
      <c r="V329" s="111" t="s">
        <v>8</v>
      </c>
      <c r="W329" s="112">
        <f>SUMIF(T324:T328,"○",W324:W328)</f>
        <v>0</v>
      </c>
      <c r="X329" s="111" t="s">
        <v>9</v>
      </c>
      <c r="Y329" s="112">
        <f>SUMIF(T324:T328,"○",Y324:Y328)</f>
        <v>0</v>
      </c>
      <c r="Z329" s="113" t="s">
        <v>10</v>
      </c>
      <c r="AA329" s="114"/>
      <c r="AK329" s="1" t="str">
        <f t="shared" si="143"/>
        <v/>
      </c>
      <c r="AL329" s="218" t="e">
        <f t="shared" si="146"/>
        <v>#VALUE!</v>
      </c>
    </row>
    <row r="330" spans="1:38" ht="20.149999999999999" hidden="1" customHeight="1" outlineLevel="1" thickBot="1" x14ac:dyDescent="0.25">
      <c r="A330" s="27"/>
      <c r="B330" s="31"/>
      <c r="C330" s="4"/>
      <c r="D330" s="27"/>
      <c r="E330" s="34" t="str">
        <f t="shared" si="126"/>
        <v xml:space="preserve"> </v>
      </c>
      <c r="F330" s="43"/>
      <c r="G330" s="43"/>
      <c r="H330" s="43"/>
      <c r="I330" s="59"/>
      <c r="J330" s="54"/>
      <c r="K330" s="64"/>
      <c r="L330" s="62"/>
      <c r="M330" s="223"/>
      <c r="N330" s="215"/>
      <c r="O330" s="107" t="s">
        <v>52</v>
      </c>
      <c r="P330" s="53">
        <f t="shared" si="144"/>
        <v>0</v>
      </c>
      <c r="Q330" s="54" t="s">
        <v>8</v>
      </c>
      <c r="R330" s="55">
        <f>IF(Y330/15&gt;0,W330+ROUND(Y330/30,0),W330)</f>
        <v>0</v>
      </c>
      <c r="S330" s="64" t="s">
        <v>9</v>
      </c>
      <c r="T330" s="62" t="str">
        <f t="shared" si="142"/>
        <v xml:space="preserve"> </v>
      </c>
      <c r="U330" s="115">
        <f>SUMIF(T324:T328,"△",U324:U328)</f>
        <v>0</v>
      </c>
      <c r="V330" s="116" t="s">
        <v>8</v>
      </c>
      <c r="W330" s="117">
        <f>SUMIF(T324:T328,"△",W324:W328)</f>
        <v>0</v>
      </c>
      <c r="X330" s="116" t="s">
        <v>9</v>
      </c>
      <c r="Y330" s="117">
        <f>SUMIF(T324:T328,"△",Y324:Y328)</f>
        <v>0</v>
      </c>
      <c r="Z330" s="118" t="s">
        <v>10</v>
      </c>
      <c r="AA330" s="119"/>
      <c r="AC330" s="1">
        <f>P290*12+R290</f>
        <v>0</v>
      </c>
      <c r="AD330" s="42" t="s">
        <v>69</v>
      </c>
      <c r="AE330" s="42">
        <f>ROUNDDOWN(AC330/3,0)</f>
        <v>0</v>
      </c>
      <c r="AF330" s="1" t="s">
        <v>70</v>
      </c>
      <c r="AG330" s="1">
        <f>ROUNDDOWN(AE330/12,0)</f>
        <v>0</v>
      </c>
      <c r="AH330" s="1" t="s">
        <v>54</v>
      </c>
      <c r="AI330" s="1">
        <f>ROUNDDOWN(AE330-AG330*12,0)</f>
        <v>0</v>
      </c>
      <c r="AJ330" s="1" t="s">
        <v>68</v>
      </c>
      <c r="AK330" s="1" t="str">
        <f t="shared" si="143"/>
        <v/>
      </c>
      <c r="AL330" s="218" t="e">
        <f t="shared" si="146"/>
        <v>#VALUE!</v>
      </c>
    </row>
    <row r="331" spans="1:38" ht="20.149999999999999" hidden="1" customHeight="1" outlineLevel="1" thickTop="1" thickBot="1" x14ac:dyDescent="0.25">
      <c r="A331" s="12"/>
      <c r="B331" s="29"/>
      <c r="C331" s="5"/>
      <c r="D331" s="12"/>
      <c r="E331" s="35" t="str">
        <f t="shared" si="126"/>
        <v xml:space="preserve"> </v>
      </c>
      <c r="F331" s="44"/>
      <c r="G331" s="44"/>
      <c r="H331" s="44"/>
      <c r="I331" s="23"/>
      <c r="J331" s="24"/>
      <c r="K331" s="25"/>
      <c r="L331" s="136"/>
      <c r="M331" s="224"/>
      <c r="N331" s="185"/>
      <c r="O331" s="108" t="s">
        <v>201</v>
      </c>
      <c r="P331" s="56">
        <f>P329+AG330</f>
        <v>0</v>
      </c>
      <c r="Q331" s="57" t="s">
        <v>8</v>
      </c>
      <c r="R331" s="58">
        <f>R329+AI330</f>
        <v>0</v>
      </c>
      <c r="S331" s="57" t="s">
        <v>9</v>
      </c>
      <c r="T331" s="78" t="str">
        <f t="shared" si="142"/>
        <v xml:space="preserve"> </v>
      </c>
      <c r="U331" s="120">
        <f>IF(R331/12&gt;1,P331+ROUNDDOWN(R331/12,0),P331)</f>
        <v>0</v>
      </c>
      <c r="V331" s="121" t="s">
        <v>8</v>
      </c>
      <c r="W331" s="121">
        <f>IF(R331/12&gt;1,R331-ROUNDDOWN(R331/12,0)*12,R331)</f>
        <v>0</v>
      </c>
      <c r="X331" s="121" t="s">
        <v>9</v>
      </c>
      <c r="Y331" s="121"/>
      <c r="Z331" s="122"/>
      <c r="AA331" s="123" t="str">
        <f>VLOOKUP(U331*12+W331,月⇒ランク!A:B,2,TRUE)</f>
        <v>Ｋ</v>
      </c>
      <c r="AB331" s="1">
        <f>U331*12+W331</f>
        <v>0</v>
      </c>
      <c r="AK331" s="1" t="str">
        <f t="shared" si="143"/>
        <v/>
      </c>
      <c r="AL331" s="218" t="e">
        <f t="shared" si="146"/>
        <v>#VALUE!</v>
      </c>
    </row>
    <row r="332" spans="1:38" ht="20.149999999999999" hidden="1" customHeight="1" outlineLevel="1" thickTop="1" x14ac:dyDescent="0.2">
      <c r="A332" s="11">
        <v>42</v>
      </c>
      <c r="B332" s="28"/>
      <c r="C332" s="3"/>
      <c r="D332" s="32"/>
      <c r="E332" s="33" t="str">
        <f t="shared" si="126"/>
        <v xml:space="preserve"> </v>
      </c>
      <c r="F332" s="41"/>
      <c r="G332" s="41"/>
      <c r="H332" s="41"/>
      <c r="I332" s="13"/>
      <c r="J332" s="14"/>
      <c r="K332" s="15"/>
      <c r="L332" s="226"/>
      <c r="M332" s="222"/>
      <c r="N332" s="214"/>
      <c r="O332" s="65"/>
      <c r="P332" s="37">
        <f>U332</f>
        <v>124</v>
      </c>
      <c r="Q332" s="14" t="s">
        <v>8</v>
      </c>
      <c r="R332" s="39">
        <f>IF(Y332&gt;=15,W332+1,W332)</f>
        <v>3</v>
      </c>
      <c r="S332" s="14" t="s">
        <v>9</v>
      </c>
      <c r="T332" s="17" t="str">
        <f t="shared" si="142"/>
        <v xml:space="preserve"> </v>
      </c>
      <c r="U332" s="16">
        <f>DATEDIF(I332,$O$1,"y")</f>
        <v>124</v>
      </c>
      <c r="V332" s="14" t="s">
        <v>8</v>
      </c>
      <c r="W332" s="14">
        <f>DATEDIF(I332,$O$1,"ym")</f>
        <v>3</v>
      </c>
      <c r="X332" s="14" t="s">
        <v>9</v>
      </c>
      <c r="Y332" s="14">
        <f>DATEDIF(I332,$O$1,"md")</f>
        <v>1</v>
      </c>
      <c r="Z332" s="15" t="s">
        <v>10</v>
      </c>
      <c r="AA332" s="17"/>
      <c r="AK332" s="1" t="str">
        <f t="shared" si="143"/>
        <v/>
      </c>
      <c r="AL332" s="218" t="e">
        <f t="shared" si="146"/>
        <v>#VALUE!</v>
      </c>
    </row>
    <row r="333" spans="1:38" ht="20.149999999999999" hidden="1" customHeight="1" outlineLevel="1" x14ac:dyDescent="0.2">
      <c r="A333" s="27"/>
      <c r="B333" s="31"/>
      <c r="C333" s="4"/>
      <c r="D333" s="27"/>
      <c r="E333" s="34" t="str">
        <f t="shared" si="126"/>
        <v xml:space="preserve"> </v>
      </c>
      <c r="F333" s="43"/>
      <c r="G333" s="43"/>
      <c r="H333" s="43"/>
      <c r="I333" s="18"/>
      <c r="J333" s="19"/>
      <c r="K333" s="26"/>
      <c r="L333" s="26"/>
      <c r="M333" s="223"/>
      <c r="N333" s="215"/>
      <c r="O333" s="45"/>
      <c r="P333" s="38">
        <f>U333</f>
        <v>0</v>
      </c>
      <c r="Q333" s="19" t="s">
        <v>8</v>
      </c>
      <c r="R333" s="40">
        <f>IF(Y333&gt;=15,W333+1,W333)</f>
        <v>0</v>
      </c>
      <c r="S333" s="19" t="s">
        <v>9</v>
      </c>
      <c r="T333" s="22" t="str">
        <f t="shared" si="142"/>
        <v xml:space="preserve"> </v>
      </c>
      <c r="U333" s="21">
        <f>DATEDIF(I333,K333,"y")</f>
        <v>0</v>
      </c>
      <c r="V333" s="19" t="s">
        <v>8</v>
      </c>
      <c r="W333" s="19">
        <f>DATEDIF(I333,K333,"ym")</f>
        <v>0</v>
      </c>
      <c r="X333" s="19" t="s">
        <v>9</v>
      </c>
      <c r="Y333" s="19">
        <f>DATEDIF(I333,K333,"md")</f>
        <v>0</v>
      </c>
      <c r="Z333" s="20" t="s">
        <v>10</v>
      </c>
      <c r="AA333" s="22"/>
      <c r="AK333" s="1" t="str">
        <f t="shared" si="143"/>
        <v/>
      </c>
      <c r="AL333" s="218" t="e">
        <f t="shared" si="146"/>
        <v>#VALUE!</v>
      </c>
    </row>
    <row r="334" spans="1:38" ht="20.149999999999999" hidden="1" customHeight="1" outlineLevel="1" x14ac:dyDescent="0.2">
      <c r="A334" s="27"/>
      <c r="B334" s="31"/>
      <c r="C334" s="4"/>
      <c r="D334" s="27"/>
      <c r="E334" s="34" t="str">
        <f t="shared" si="126"/>
        <v xml:space="preserve"> </v>
      </c>
      <c r="F334" s="43"/>
      <c r="G334" s="43"/>
      <c r="H334" s="43"/>
      <c r="I334" s="59"/>
      <c r="J334" s="19"/>
      <c r="K334" s="26"/>
      <c r="L334" s="26"/>
      <c r="M334" s="223"/>
      <c r="N334" s="215"/>
      <c r="O334" s="45"/>
      <c r="P334" s="38">
        <f t="shared" ref="P334" si="148">U334</f>
        <v>0</v>
      </c>
      <c r="Q334" s="19" t="s">
        <v>8</v>
      </c>
      <c r="R334" s="40">
        <f t="shared" ref="R334" si="149">IF(Y334&gt;=15,W334+1,W334)</f>
        <v>0</v>
      </c>
      <c r="S334" s="19" t="s">
        <v>9</v>
      </c>
      <c r="T334" s="22" t="str">
        <f t="shared" si="142"/>
        <v xml:space="preserve"> </v>
      </c>
      <c r="U334" s="21">
        <f>DATEDIF(I334,K334,"y")</f>
        <v>0</v>
      </c>
      <c r="V334" s="19" t="s">
        <v>8</v>
      </c>
      <c r="W334" s="19">
        <f>DATEDIF(I334,K334,"ym")</f>
        <v>0</v>
      </c>
      <c r="X334" s="19" t="s">
        <v>9</v>
      </c>
      <c r="Y334" s="19">
        <f>DATEDIF(I334,K334,"md")</f>
        <v>0</v>
      </c>
      <c r="Z334" s="20" t="s">
        <v>10</v>
      </c>
      <c r="AA334" s="22"/>
      <c r="AK334" s="1" t="str">
        <f t="shared" si="143"/>
        <v/>
      </c>
      <c r="AL334" s="218" t="e">
        <f t="shared" si="146"/>
        <v>#VALUE!</v>
      </c>
    </row>
    <row r="335" spans="1:38" ht="20.149999999999999" hidden="1" customHeight="1" outlineLevel="1" x14ac:dyDescent="0.2">
      <c r="A335" s="27"/>
      <c r="B335" s="31"/>
      <c r="C335" s="4"/>
      <c r="D335" s="27"/>
      <c r="E335" s="34" t="str">
        <f t="shared" si="126"/>
        <v xml:space="preserve"> </v>
      </c>
      <c r="F335" s="43"/>
      <c r="G335" s="43"/>
      <c r="H335" s="43"/>
      <c r="I335" s="18"/>
      <c r="J335" s="19"/>
      <c r="K335" s="26"/>
      <c r="L335" s="26"/>
      <c r="M335" s="223"/>
      <c r="N335" s="215"/>
      <c r="O335" s="45"/>
      <c r="P335" s="38">
        <f>U335</f>
        <v>0</v>
      </c>
      <c r="Q335" s="19" t="s">
        <v>8</v>
      </c>
      <c r="R335" s="40">
        <f>IF(Y335&gt;=15,W335+1,W335)</f>
        <v>0</v>
      </c>
      <c r="S335" s="19" t="s">
        <v>9</v>
      </c>
      <c r="T335" s="22" t="str">
        <f t="shared" si="142"/>
        <v xml:space="preserve"> </v>
      </c>
      <c r="U335" s="21">
        <f>DATEDIF(I335,K335,"y")</f>
        <v>0</v>
      </c>
      <c r="V335" s="19" t="s">
        <v>8</v>
      </c>
      <c r="W335" s="19">
        <f>DATEDIF(I335,K335,"ym")</f>
        <v>0</v>
      </c>
      <c r="X335" s="19" t="s">
        <v>9</v>
      </c>
      <c r="Y335" s="19">
        <f>DATEDIF(I335,K335,"md")</f>
        <v>0</v>
      </c>
      <c r="Z335" s="20" t="s">
        <v>10</v>
      </c>
      <c r="AA335" s="22"/>
      <c r="AK335" s="1" t="str">
        <f t="shared" si="143"/>
        <v/>
      </c>
      <c r="AL335" s="218" t="e">
        <f t="shared" si="146"/>
        <v>#VALUE!</v>
      </c>
    </row>
    <row r="336" spans="1:38" ht="20.149999999999999" hidden="1" customHeight="1" outlineLevel="1" thickBot="1" x14ac:dyDescent="0.25">
      <c r="A336" s="27"/>
      <c r="B336" s="31"/>
      <c r="C336" s="4"/>
      <c r="D336" s="27"/>
      <c r="E336" s="34" t="str">
        <f t="shared" si="126"/>
        <v xml:space="preserve"> </v>
      </c>
      <c r="F336" s="43"/>
      <c r="G336" s="43"/>
      <c r="H336" s="43"/>
      <c r="I336" s="59"/>
      <c r="J336" s="19"/>
      <c r="K336" s="26"/>
      <c r="L336" s="26"/>
      <c r="M336" s="223"/>
      <c r="N336" s="215"/>
      <c r="O336" s="45"/>
      <c r="P336" s="38">
        <f t="shared" ref="P336" si="150">U336</f>
        <v>0</v>
      </c>
      <c r="Q336" s="19" t="s">
        <v>8</v>
      </c>
      <c r="R336" s="40">
        <f t="shared" ref="R336" si="151">IF(Y336&gt;=15,W336+1,W336)</f>
        <v>0</v>
      </c>
      <c r="S336" s="19" t="s">
        <v>9</v>
      </c>
      <c r="T336" s="22" t="str">
        <f t="shared" si="142"/>
        <v xml:space="preserve"> </v>
      </c>
      <c r="U336" s="21">
        <f>DATEDIF(I336,K336,"y")</f>
        <v>0</v>
      </c>
      <c r="V336" s="19" t="s">
        <v>8</v>
      </c>
      <c r="W336" s="19">
        <f>DATEDIF(I336,K336,"ym")</f>
        <v>0</v>
      </c>
      <c r="X336" s="19" t="s">
        <v>9</v>
      </c>
      <c r="Y336" s="19">
        <f>DATEDIF(I336,K336,"md")</f>
        <v>0</v>
      </c>
      <c r="Z336" s="20" t="s">
        <v>10</v>
      </c>
      <c r="AA336" s="22"/>
      <c r="AK336" s="1" t="str">
        <f t="shared" si="143"/>
        <v/>
      </c>
      <c r="AL336" s="218" t="e">
        <f t="shared" si="146"/>
        <v>#VALUE!</v>
      </c>
    </row>
    <row r="337" spans="1:38" ht="20.149999999999999" hidden="1" customHeight="1" outlineLevel="1" thickTop="1" x14ac:dyDescent="0.2">
      <c r="A337" s="27"/>
      <c r="B337" s="31"/>
      <c r="C337" s="4"/>
      <c r="D337" s="27"/>
      <c r="E337" s="34" t="str">
        <f t="shared" si="126"/>
        <v xml:space="preserve"> </v>
      </c>
      <c r="F337" s="43"/>
      <c r="G337" s="43"/>
      <c r="H337" s="43"/>
      <c r="I337" s="59"/>
      <c r="J337" s="54"/>
      <c r="K337" s="60"/>
      <c r="L337" s="182"/>
      <c r="M337" s="223"/>
      <c r="N337" s="215"/>
      <c r="O337" s="102" t="s">
        <v>51</v>
      </c>
      <c r="P337" s="103">
        <f>U337</f>
        <v>0</v>
      </c>
      <c r="Q337" s="104" t="s">
        <v>8</v>
      </c>
      <c r="R337" s="105">
        <f>IF(Y337/15&gt;0,W337+ROUND(Y337/30,0),W337)</f>
        <v>0</v>
      </c>
      <c r="S337" s="104" t="s">
        <v>9</v>
      </c>
      <c r="T337" s="106" t="str">
        <f t="shared" si="142"/>
        <v xml:space="preserve"> </v>
      </c>
      <c r="U337" s="103">
        <f>SUMIF(T332:T336,"○",U332:U336)</f>
        <v>0</v>
      </c>
      <c r="V337" s="111" t="s">
        <v>8</v>
      </c>
      <c r="W337" s="112">
        <f>SUMIF(T332:T336,"○",W332:W336)</f>
        <v>0</v>
      </c>
      <c r="X337" s="111" t="s">
        <v>9</v>
      </c>
      <c r="Y337" s="112">
        <f>SUMIF(T332:T336,"○",Y332:Y336)</f>
        <v>0</v>
      </c>
      <c r="Z337" s="113" t="s">
        <v>10</v>
      </c>
      <c r="AA337" s="114"/>
      <c r="AK337" s="1" t="str">
        <f t="shared" si="143"/>
        <v/>
      </c>
      <c r="AL337" s="218" t="e">
        <f t="shared" si="146"/>
        <v>#VALUE!</v>
      </c>
    </row>
    <row r="338" spans="1:38" ht="20.149999999999999" hidden="1" customHeight="1" outlineLevel="1" thickBot="1" x14ac:dyDescent="0.25">
      <c r="A338" s="27"/>
      <c r="B338" s="31"/>
      <c r="C338" s="4"/>
      <c r="D338" s="27"/>
      <c r="E338" s="34" t="str">
        <f t="shared" si="126"/>
        <v xml:space="preserve"> </v>
      </c>
      <c r="F338" s="43"/>
      <c r="G338" s="43"/>
      <c r="H338" s="43"/>
      <c r="I338" s="59"/>
      <c r="J338" s="54"/>
      <c r="K338" s="64"/>
      <c r="L338" s="64"/>
      <c r="M338" s="223"/>
      <c r="N338" s="215"/>
      <c r="O338" s="107" t="s">
        <v>202</v>
      </c>
      <c r="P338" s="53">
        <f>U338</f>
        <v>0</v>
      </c>
      <c r="Q338" s="54" t="s">
        <v>8</v>
      </c>
      <c r="R338" s="55">
        <f>IF(Y338/15&gt;0,W338+ROUND(Y338/30,0),W338)</f>
        <v>0</v>
      </c>
      <c r="S338" s="64" t="s">
        <v>9</v>
      </c>
      <c r="T338" s="62" t="str">
        <f t="shared" si="142"/>
        <v xml:space="preserve"> </v>
      </c>
      <c r="U338" s="115">
        <f>SUMIF(T332:T336,"△",U332:U336)</f>
        <v>0</v>
      </c>
      <c r="V338" s="116" t="s">
        <v>8</v>
      </c>
      <c r="W338" s="117">
        <f>SUMIF(T332:T336,"△",W332:W336)</f>
        <v>0</v>
      </c>
      <c r="X338" s="116" t="s">
        <v>9</v>
      </c>
      <c r="Y338" s="117">
        <f>SUMIF(T332:T336,"△",Y332:Y336)</f>
        <v>0</v>
      </c>
      <c r="Z338" s="118" t="s">
        <v>10</v>
      </c>
      <c r="AA338" s="119"/>
      <c r="AC338" s="1">
        <f>P370*12+R370</f>
        <v>0</v>
      </c>
      <c r="AD338" s="42" t="s">
        <v>203</v>
      </c>
      <c r="AE338" s="42">
        <f>ROUNDDOWN(AC338/3,0)</f>
        <v>0</v>
      </c>
      <c r="AF338" s="1" t="s">
        <v>204</v>
      </c>
      <c r="AG338" s="1">
        <f>ROUNDDOWN(AE338/12,0)</f>
        <v>0</v>
      </c>
      <c r="AH338" s="1" t="s">
        <v>8</v>
      </c>
      <c r="AI338" s="1">
        <f>ROUNDDOWN(AE338-AG338*12,0)</f>
        <v>0</v>
      </c>
      <c r="AJ338" s="1" t="s">
        <v>9</v>
      </c>
      <c r="AK338" s="1" t="str">
        <f t="shared" si="143"/>
        <v/>
      </c>
      <c r="AL338" s="218" t="e">
        <f t="shared" si="146"/>
        <v>#VALUE!</v>
      </c>
    </row>
    <row r="339" spans="1:38" ht="20.149999999999999" hidden="1" customHeight="1" outlineLevel="1" thickTop="1" thickBot="1" x14ac:dyDescent="0.25">
      <c r="A339" s="12"/>
      <c r="B339" s="29"/>
      <c r="C339" s="5"/>
      <c r="D339" s="12"/>
      <c r="E339" s="35" t="str">
        <f t="shared" si="126"/>
        <v xml:space="preserve"> </v>
      </c>
      <c r="F339" s="44"/>
      <c r="G339" s="44"/>
      <c r="H339" s="44"/>
      <c r="I339" s="23"/>
      <c r="J339" s="24"/>
      <c r="K339" s="25"/>
      <c r="L339" s="136"/>
      <c r="M339" s="224"/>
      <c r="N339" s="185"/>
      <c r="O339" s="108" t="s">
        <v>201</v>
      </c>
      <c r="P339" s="56">
        <f>P337+AG338</f>
        <v>0</v>
      </c>
      <c r="Q339" s="57" t="s">
        <v>8</v>
      </c>
      <c r="R339" s="58">
        <f>R337+AI338</f>
        <v>0</v>
      </c>
      <c r="S339" s="57" t="s">
        <v>9</v>
      </c>
      <c r="T339" s="78" t="str">
        <f t="shared" si="142"/>
        <v xml:space="preserve"> </v>
      </c>
      <c r="U339" s="120">
        <f>IF(R339/12&gt;1,P339+ROUNDDOWN(R339/12,0),P339)</f>
        <v>0</v>
      </c>
      <c r="V339" s="121" t="s">
        <v>8</v>
      </c>
      <c r="W339" s="121">
        <f>IF(R339/12&gt;1,R339-ROUNDDOWN(R339/12,0)*12,R339)</f>
        <v>0</v>
      </c>
      <c r="X339" s="121" t="s">
        <v>9</v>
      </c>
      <c r="Y339" s="121"/>
      <c r="Z339" s="122"/>
      <c r="AA339" s="123" t="str">
        <f>VLOOKUP(U339*12+W339,月⇒ランク!A:B,2,TRUE)</f>
        <v>Ｋ</v>
      </c>
      <c r="AB339" s="1">
        <f>U339*12+W339</f>
        <v>0</v>
      </c>
      <c r="AK339" s="1" t="str">
        <f t="shared" si="143"/>
        <v/>
      </c>
      <c r="AL339" s="218" t="e">
        <f t="shared" si="146"/>
        <v>#VALUE!</v>
      </c>
    </row>
    <row r="340" spans="1:38" ht="20.149999999999999" hidden="1" customHeight="1" outlineLevel="1" thickTop="1" x14ac:dyDescent="0.2">
      <c r="A340" s="11">
        <v>43</v>
      </c>
      <c r="B340" s="28"/>
      <c r="C340" s="3"/>
      <c r="D340" s="32"/>
      <c r="E340" s="33" t="str">
        <f t="shared" ref="E340:E403" si="152">IF(D340=""," ",DATEDIF(D340,$O$1,"y"))</f>
        <v xml:space="preserve"> </v>
      </c>
      <c r="F340" s="41"/>
      <c r="G340" s="41"/>
      <c r="H340" s="41"/>
      <c r="I340" s="13"/>
      <c r="J340" s="14"/>
      <c r="K340" s="15"/>
      <c r="L340" s="226"/>
      <c r="M340" s="222"/>
      <c r="N340" s="214"/>
      <c r="O340" s="65"/>
      <c r="P340" s="37">
        <f>U340</f>
        <v>124</v>
      </c>
      <c r="Q340" s="14" t="s">
        <v>8</v>
      </c>
      <c r="R340" s="39">
        <f>IF(Y340&gt;=15,W340+1,W340)</f>
        <v>3</v>
      </c>
      <c r="S340" s="14" t="s">
        <v>9</v>
      </c>
      <c r="T340" s="17" t="str">
        <f t="shared" si="142"/>
        <v xml:space="preserve"> </v>
      </c>
      <c r="U340" s="16">
        <f>DATEDIF(I340,$O$1,"y")</f>
        <v>124</v>
      </c>
      <c r="V340" s="14" t="s">
        <v>8</v>
      </c>
      <c r="W340" s="14">
        <f>DATEDIF(I340,$O$1,"ym")</f>
        <v>3</v>
      </c>
      <c r="X340" s="14" t="s">
        <v>9</v>
      </c>
      <c r="Y340" s="14">
        <f>DATEDIF(I340,$O$1,"md")</f>
        <v>1</v>
      </c>
      <c r="Z340" s="15" t="s">
        <v>10</v>
      </c>
      <c r="AA340" s="17"/>
      <c r="AK340" s="1" t="str">
        <f t="shared" si="143"/>
        <v/>
      </c>
      <c r="AL340" s="218" t="e">
        <f t="shared" si="146"/>
        <v>#VALUE!</v>
      </c>
    </row>
    <row r="341" spans="1:38" ht="20.149999999999999" hidden="1" customHeight="1" outlineLevel="1" x14ac:dyDescent="0.2">
      <c r="A341" s="27"/>
      <c r="B341" s="31"/>
      <c r="C341" s="4"/>
      <c r="D341" s="27"/>
      <c r="E341" s="34" t="str">
        <f t="shared" si="152"/>
        <v xml:space="preserve"> </v>
      </c>
      <c r="F341" s="43"/>
      <c r="G341" s="43"/>
      <c r="H341" s="43"/>
      <c r="I341" s="18"/>
      <c r="J341" s="19"/>
      <c r="K341" s="26"/>
      <c r="L341" s="26"/>
      <c r="M341" s="223"/>
      <c r="N341" s="215"/>
      <c r="O341" s="45"/>
      <c r="P341" s="38">
        <f>U341</f>
        <v>0</v>
      </c>
      <c r="Q341" s="19" t="s">
        <v>8</v>
      </c>
      <c r="R341" s="40">
        <f>IF(Y341&gt;=15,W341+1,W341)</f>
        <v>0</v>
      </c>
      <c r="S341" s="19" t="s">
        <v>9</v>
      </c>
      <c r="T341" s="22" t="str">
        <f t="shared" si="142"/>
        <v xml:space="preserve"> </v>
      </c>
      <c r="U341" s="21">
        <f>DATEDIF(I341,K341,"y")</f>
        <v>0</v>
      </c>
      <c r="V341" s="19" t="s">
        <v>8</v>
      </c>
      <c r="W341" s="19">
        <f>DATEDIF(I341,K341,"ym")</f>
        <v>0</v>
      </c>
      <c r="X341" s="19" t="s">
        <v>9</v>
      </c>
      <c r="Y341" s="19">
        <f>DATEDIF(I341,K341,"md")</f>
        <v>0</v>
      </c>
      <c r="Z341" s="20" t="s">
        <v>10</v>
      </c>
      <c r="AA341" s="22"/>
      <c r="AK341" s="1" t="str">
        <f t="shared" si="143"/>
        <v/>
      </c>
      <c r="AL341" s="218" t="e">
        <f t="shared" si="146"/>
        <v>#VALUE!</v>
      </c>
    </row>
    <row r="342" spans="1:38" ht="20.149999999999999" hidden="1" customHeight="1" outlineLevel="1" x14ac:dyDescent="0.2">
      <c r="A342" s="27"/>
      <c r="B342" s="31"/>
      <c r="C342" s="4"/>
      <c r="D342" s="27"/>
      <c r="E342" s="34" t="str">
        <f t="shared" si="152"/>
        <v xml:space="preserve"> </v>
      </c>
      <c r="F342" s="43"/>
      <c r="G342" s="43"/>
      <c r="H342" s="43"/>
      <c r="I342" s="59"/>
      <c r="J342" s="19"/>
      <c r="K342" s="26"/>
      <c r="L342" s="26"/>
      <c r="M342" s="223"/>
      <c r="N342" s="215"/>
      <c r="O342" s="45"/>
      <c r="P342" s="38">
        <f t="shared" ref="P342" si="153">U342</f>
        <v>0</v>
      </c>
      <c r="Q342" s="19" t="s">
        <v>8</v>
      </c>
      <c r="R342" s="40">
        <f t="shared" ref="R342" si="154">IF(Y342&gt;=15,W342+1,W342)</f>
        <v>0</v>
      </c>
      <c r="S342" s="19" t="s">
        <v>9</v>
      </c>
      <c r="T342" s="22" t="str">
        <f t="shared" si="142"/>
        <v xml:space="preserve"> </v>
      </c>
      <c r="U342" s="21">
        <f>DATEDIF(I342,K342,"y")</f>
        <v>0</v>
      </c>
      <c r="V342" s="19" t="s">
        <v>8</v>
      </c>
      <c r="W342" s="19">
        <f>DATEDIF(I342,K342,"ym")</f>
        <v>0</v>
      </c>
      <c r="X342" s="19" t="s">
        <v>9</v>
      </c>
      <c r="Y342" s="19">
        <f>DATEDIF(I342,K342,"md")</f>
        <v>0</v>
      </c>
      <c r="Z342" s="20" t="s">
        <v>10</v>
      </c>
      <c r="AA342" s="22"/>
      <c r="AK342" s="1" t="str">
        <f t="shared" si="143"/>
        <v/>
      </c>
      <c r="AL342" s="218" t="e">
        <f t="shared" si="146"/>
        <v>#VALUE!</v>
      </c>
    </row>
    <row r="343" spans="1:38" ht="20.149999999999999" hidden="1" customHeight="1" outlineLevel="1" x14ac:dyDescent="0.2">
      <c r="A343" s="27"/>
      <c r="B343" s="31"/>
      <c r="C343" s="4"/>
      <c r="D343" s="27"/>
      <c r="E343" s="34" t="str">
        <f t="shared" si="152"/>
        <v xml:space="preserve"> </v>
      </c>
      <c r="F343" s="43"/>
      <c r="G343" s="43"/>
      <c r="H343" s="43"/>
      <c r="I343" s="18"/>
      <c r="J343" s="19"/>
      <c r="K343" s="26"/>
      <c r="L343" s="26"/>
      <c r="M343" s="223"/>
      <c r="N343" s="215"/>
      <c r="O343" s="45"/>
      <c r="P343" s="38">
        <f>U343</f>
        <v>0</v>
      </c>
      <c r="Q343" s="19" t="s">
        <v>8</v>
      </c>
      <c r="R343" s="40">
        <f>IF(Y343&gt;=15,W343+1,W343)</f>
        <v>0</v>
      </c>
      <c r="S343" s="19" t="s">
        <v>9</v>
      </c>
      <c r="T343" s="22" t="str">
        <f t="shared" si="142"/>
        <v xml:space="preserve"> </v>
      </c>
      <c r="U343" s="21">
        <f>DATEDIF(I343,K343,"y")</f>
        <v>0</v>
      </c>
      <c r="V343" s="19" t="s">
        <v>8</v>
      </c>
      <c r="W343" s="19">
        <f>DATEDIF(I343,K343,"ym")</f>
        <v>0</v>
      </c>
      <c r="X343" s="19" t="s">
        <v>9</v>
      </c>
      <c r="Y343" s="19">
        <f>DATEDIF(I343,K343,"md")</f>
        <v>0</v>
      </c>
      <c r="Z343" s="20" t="s">
        <v>10</v>
      </c>
      <c r="AA343" s="22"/>
      <c r="AK343" s="1" t="str">
        <f t="shared" si="143"/>
        <v/>
      </c>
      <c r="AL343" s="218" t="e">
        <f t="shared" si="146"/>
        <v>#VALUE!</v>
      </c>
    </row>
    <row r="344" spans="1:38" ht="20.149999999999999" hidden="1" customHeight="1" outlineLevel="1" thickBot="1" x14ac:dyDescent="0.25">
      <c r="A344" s="27"/>
      <c r="B344" s="31"/>
      <c r="C344" s="4"/>
      <c r="D344" s="27"/>
      <c r="E344" s="34" t="str">
        <f t="shared" si="152"/>
        <v xml:space="preserve"> </v>
      </c>
      <c r="F344" s="43"/>
      <c r="G344" s="43"/>
      <c r="H344" s="43"/>
      <c r="I344" s="59"/>
      <c r="J344" s="19"/>
      <c r="K344" s="26"/>
      <c r="L344" s="26"/>
      <c r="M344" s="223"/>
      <c r="N344" s="215"/>
      <c r="O344" s="45"/>
      <c r="P344" s="38">
        <f t="shared" ref="P344" si="155">U344</f>
        <v>0</v>
      </c>
      <c r="Q344" s="19" t="s">
        <v>8</v>
      </c>
      <c r="R344" s="40">
        <f t="shared" ref="R344" si="156">IF(Y344&gt;=15,W344+1,W344)</f>
        <v>0</v>
      </c>
      <c r="S344" s="19" t="s">
        <v>9</v>
      </c>
      <c r="T344" s="22" t="str">
        <f t="shared" si="142"/>
        <v xml:space="preserve"> </v>
      </c>
      <c r="U344" s="21">
        <f>DATEDIF(I344,K344,"y")</f>
        <v>0</v>
      </c>
      <c r="V344" s="19" t="s">
        <v>8</v>
      </c>
      <c r="W344" s="19">
        <f>DATEDIF(I344,K344,"ym")</f>
        <v>0</v>
      </c>
      <c r="X344" s="19" t="s">
        <v>9</v>
      </c>
      <c r="Y344" s="19">
        <f>DATEDIF(I344,K344,"md")</f>
        <v>0</v>
      </c>
      <c r="Z344" s="20" t="s">
        <v>10</v>
      </c>
      <c r="AA344" s="22"/>
      <c r="AK344" s="1" t="str">
        <f t="shared" si="143"/>
        <v/>
      </c>
      <c r="AL344" s="218" t="e">
        <f t="shared" si="146"/>
        <v>#VALUE!</v>
      </c>
    </row>
    <row r="345" spans="1:38" ht="20.149999999999999" hidden="1" customHeight="1" outlineLevel="1" thickTop="1" x14ac:dyDescent="0.2">
      <c r="A345" s="27"/>
      <c r="B345" s="31"/>
      <c r="C345" s="4"/>
      <c r="D345" s="27"/>
      <c r="E345" s="34" t="str">
        <f t="shared" si="152"/>
        <v xml:space="preserve"> </v>
      </c>
      <c r="F345" s="43"/>
      <c r="G345" s="43"/>
      <c r="H345" s="43"/>
      <c r="I345" s="59"/>
      <c r="J345" s="54"/>
      <c r="K345" s="60"/>
      <c r="L345" s="182"/>
      <c r="M345" s="223"/>
      <c r="N345" s="215"/>
      <c r="O345" s="102" t="s">
        <v>51</v>
      </c>
      <c r="P345" s="103">
        <f>U345</f>
        <v>0</v>
      </c>
      <c r="Q345" s="104" t="s">
        <v>8</v>
      </c>
      <c r="R345" s="105">
        <f>IF(Y345/15&gt;0,W345+ROUND(Y345/30,0),W345)</f>
        <v>0</v>
      </c>
      <c r="S345" s="104" t="s">
        <v>9</v>
      </c>
      <c r="T345" s="106" t="str">
        <f t="shared" si="142"/>
        <v xml:space="preserve"> </v>
      </c>
      <c r="U345" s="103">
        <f>SUMIF(T340:T344,"○",U340:U344)</f>
        <v>0</v>
      </c>
      <c r="V345" s="111" t="s">
        <v>8</v>
      </c>
      <c r="W345" s="112">
        <f>SUMIF(T340:T344,"○",W340:W344)</f>
        <v>0</v>
      </c>
      <c r="X345" s="111" t="s">
        <v>9</v>
      </c>
      <c r="Y345" s="112">
        <f>SUMIF(T340:T344,"○",Y340:Y344)</f>
        <v>0</v>
      </c>
      <c r="Z345" s="113" t="s">
        <v>10</v>
      </c>
      <c r="AA345" s="114"/>
      <c r="AK345" s="1" t="str">
        <f t="shared" si="143"/>
        <v/>
      </c>
      <c r="AL345" s="218" t="e">
        <f t="shared" si="146"/>
        <v>#VALUE!</v>
      </c>
    </row>
    <row r="346" spans="1:38" ht="20.149999999999999" hidden="1" customHeight="1" outlineLevel="1" thickBot="1" x14ac:dyDescent="0.25">
      <c r="A346" s="27"/>
      <c r="B346" s="31"/>
      <c r="C346" s="4"/>
      <c r="D346" s="27"/>
      <c r="E346" s="34" t="str">
        <f t="shared" si="152"/>
        <v xml:space="preserve"> </v>
      </c>
      <c r="F346" s="43"/>
      <c r="G346" s="43"/>
      <c r="H346" s="43"/>
      <c r="I346" s="59"/>
      <c r="J346" s="54"/>
      <c r="K346" s="64"/>
      <c r="L346" s="64"/>
      <c r="M346" s="223"/>
      <c r="N346" s="215"/>
      <c r="O346" s="107" t="s">
        <v>202</v>
      </c>
      <c r="P346" s="53">
        <f>U346</f>
        <v>0</v>
      </c>
      <c r="Q346" s="54" t="s">
        <v>8</v>
      </c>
      <c r="R346" s="55">
        <f>IF(Y346/15&gt;0,W346+ROUND(Y346/30,0),W346)</f>
        <v>0</v>
      </c>
      <c r="S346" s="64" t="s">
        <v>9</v>
      </c>
      <c r="T346" s="62" t="str">
        <f t="shared" si="142"/>
        <v xml:space="preserve"> </v>
      </c>
      <c r="U346" s="115">
        <f>SUMIF(T340:T344,"△",U340:U344)</f>
        <v>0</v>
      </c>
      <c r="V346" s="116" t="s">
        <v>8</v>
      </c>
      <c r="W346" s="117">
        <f>SUMIF(T340:T344,"△",W340:W344)</f>
        <v>0</v>
      </c>
      <c r="X346" s="116" t="s">
        <v>9</v>
      </c>
      <c r="Y346" s="117">
        <f>SUMIF(T340:T344,"△",Y340:Y344)</f>
        <v>0</v>
      </c>
      <c r="Z346" s="118" t="s">
        <v>10</v>
      </c>
      <c r="AA346" s="119"/>
      <c r="AC346" s="1">
        <f>P378*12+R378</f>
        <v>0</v>
      </c>
      <c r="AD346" s="42" t="s">
        <v>203</v>
      </c>
      <c r="AE346" s="42">
        <f>ROUNDDOWN(AC346/3,0)</f>
        <v>0</v>
      </c>
      <c r="AF346" s="1" t="s">
        <v>204</v>
      </c>
      <c r="AG346" s="1">
        <f>ROUNDDOWN(AE346/12,0)</f>
        <v>0</v>
      </c>
      <c r="AH346" s="1" t="s">
        <v>8</v>
      </c>
      <c r="AI346" s="1">
        <f>ROUNDDOWN(AE346-AG346*12,0)</f>
        <v>0</v>
      </c>
      <c r="AJ346" s="1" t="s">
        <v>9</v>
      </c>
      <c r="AK346" s="1" t="str">
        <f t="shared" si="143"/>
        <v/>
      </c>
      <c r="AL346" s="218" t="e">
        <f t="shared" si="146"/>
        <v>#VALUE!</v>
      </c>
    </row>
    <row r="347" spans="1:38" ht="20.149999999999999" hidden="1" customHeight="1" outlineLevel="1" thickTop="1" thickBot="1" x14ac:dyDescent="0.25">
      <c r="A347" s="12"/>
      <c r="B347" s="29"/>
      <c r="C347" s="5"/>
      <c r="D347" s="12"/>
      <c r="E347" s="35" t="str">
        <f t="shared" si="152"/>
        <v xml:space="preserve"> </v>
      </c>
      <c r="F347" s="44"/>
      <c r="G347" s="44"/>
      <c r="H347" s="44"/>
      <c r="I347" s="23"/>
      <c r="J347" s="24"/>
      <c r="K347" s="25"/>
      <c r="L347" s="136"/>
      <c r="M347" s="224"/>
      <c r="N347" s="185"/>
      <c r="O347" s="108" t="s">
        <v>201</v>
      </c>
      <c r="P347" s="56">
        <f>P345+AG346</f>
        <v>0</v>
      </c>
      <c r="Q347" s="57" t="s">
        <v>8</v>
      </c>
      <c r="R347" s="58">
        <f>R345+AI346</f>
        <v>0</v>
      </c>
      <c r="S347" s="57" t="s">
        <v>9</v>
      </c>
      <c r="T347" s="78" t="str">
        <f t="shared" si="142"/>
        <v xml:space="preserve"> </v>
      </c>
      <c r="U347" s="120">
        <f>IF(R347/12&gt;1,P347+ROUNDDOWN(R347/12,0),P347)</f>
        <v>0</v>
      </c>
      <c r="V347" s="121" t="s">
        <v>8</v>
      </c>
      <c r="W347" s="121">
        <f>IF(R347/12&gt;1,R347-ROUNDDOWN(R347/12,0)*12,R347)</f>
        <v>0</v>
      </c>
      <c r="X347" s="121" t="s">
        <v>9</v>
      </c>
      <c r="Y347" s="121"/>
      <c r="Z347" s="122"/>
      <c r="AA347" s="123" t="str">
        <f>VLOOKUP(U347*12+W347,月⇒ランク!A:B,2,TRUE)</f>
        <v>Ｋ</v>
      </c>
      <c r="AB347" s="1">
        <f>U347*12+W347</f>
        <v>0</v>
      </c>
      <c r="AK347" s="1" t="str">
        <f t="shared" si="143"/>
        <v/>
      </c>
      <c r="AL347" s="218" t="e">
        <f t="shared" si="146"/>
        <v>#VALUE!</v>
      </c>
    </row>
    <row r="348" spans="1:38" ht="20.149999999999999" hidden="1" customHeight="1" outlineLevel="1" thickTop="1" x14ac:dyDescent="0.2">
      <c r="A348" s="11">
        <v>44</v>
      </c>
      <c r="B348" s="28"/>
      <c r="C348" s="3"/>
      <c r="D348" s="32"/>
      <c r="E348" s="33" t="str">
        <f t="shared" si="152"/>
        <v xml:space="preserve"> </v>
      </c>
      <c r="F348" s="41"/>
      <c r="G348" s="41"/>
      <c r="H348" s="41"/>
      <c r="I348" s="13"/>
      <c r="J348" s="14"/>
      <c r="K348" s="15"/>
      <c r="L348" s="17"/>
      <c r="M348" s="222"/>
      <c r="N348" s="214"/>
      <c r="O348" s="67"/>
      <c r="P348" s="37">
        <f t="shared" ref="P348:P352" si="157">U348</f>
        <v>124</v>
      </c>
      <c r="Q348" s="14" t="s">
        <v>8</v>
      </c>
      <c r="R348" s="39">
        <f t="shared" ref="R348:R352" si="158">IF(Y348&gt;=15,W348+1,W348)</f>
        <v>3</v>
      </c>
      <c r="S348" s="14" t="s">
        <v>9</v>
      </c>
      <c r="T348" s="17" t="str">
        <f t="shared" si="142"/>
        <v xml:space="preserve"> </v>
      </c>
      <c r="U348" s="16">
        <f>DATEDIF(I348,$O$1,"y")</f>
        <v>124</v>
      </c>
      <c r="V348" s="14" t="s">
        <v>8</v>
      </c>
      <c r="W348" s="14">
        <f>DATEDIF(I348,$O$1,"ym")</f>
        <v>3</v>
      </c>
      <c r="X348" s="14" t="s">
        <v>9</v>
      </c>
      <c r="Y348" s="14">
        <f>DATEDIF(I348,$O$1,"md")</f>
        <v>1</v>
      </c>
      <c r="Z348" s="15" t="s">
        <v>10</v>
      </c>
      <c r="AA348" s="17"/>
      <c r="AK348" s="1" t="str">
        <f t="shared" si="143"/>
        <v/>
      </c>
      <c r="AL348" s="218" t="e">
        <f t="shared" si="146"/>
        <v>#VALUE!</v>
      </c>
    </row>
    <row r="349" spans="1:38" ht="20.149999999999999" hidden="1" customHeight="1" outlineLevel="1" x14ac:dyDescent="0.2">
      <c r="A349" s="27"/>
      <c r="B349" s="31"/>
      <c r="C349" s="4"/>
      <c r="D349" s="27"/>
      <c r="E349" s="34" t="str">
        <f t="shared" si="152"/>
        <v xml:space="preserve"> </v>
      </c>
      <c r="F349" s="43"/>
      <c r="G349" s="43"/>
      <c r="H349" s="43"/>
      <c r="I349" s="18"/>
      <c r="J349" s="19"/>
      <c r="K349" s="26"/>
      <c r="L349" s="182"/>
      <c r="M349" s="223"/>
      <c r="N349" s="215"/>
      <c r="O349" s="45"/>
      <c r="P349" s="38">
        <f t="shared" si="157"/>
        <v>0</v>
      </c>
      <c r="Q349" s="19" t="s">
        <v>8</v>
      </c>
      <c r="R349" s="40">
        <f t="shared" si="158"/>
        <v>0</v>
      </c>
      <c r="S349" s="19" t="s">
        <v>9</v>
      </c>
      <c r="T349" s="22" t="str">
        <f t="shared" si="142"/>
        <v xml:space="preserve"> </v>
      </c>
      <c r="U349" s="21">
        <f>DATEDIF(I349,K349,"y")</f>
        <v>0</v>
      </c>
      <c r="V349" s="19" t="s">
        <v>8</v>
      </c>
      <c r="W349" s="19">
        <f>DATEDIF(I349,K349,"ym")</f>
        <v>0</v>
      </c>
      <c r="X349" s="19" t="s">
        <v>9</v>
      </c>
      <c r="Y349" s="19">
        <f>DATEDIF(I349,K349,"md")</f>
        <v>0</v>
      </c>
      <c r="Z349" s="20" t="s">
        <v>10</v>
      </c>
      <c r="AA349" s="22"/>
      <c r="AK349" s="1" t="str">
        <f t="shared" si="143"/>
        <v/>
      </c>
      <c r="AL349" s="218" t="e">
        <f t="shared" si="146"/>
        <v>#VALUE!</v>
      </c>
    </row>
    <row r="350" spans="1:38" ht="20.149999999999999" hidden="1" customHeight="1" outlineLevel="1" x14ac:dyDescent="0.2">
      <c r="A350" s="27"/>
      <c r="B350" s="31"/>
      <c r="C350" s="4"/>
      <c r="D350" s="27"/>
      <c r="E350" s="34" t="str">
        <f t="shared" si="152"/>
        <v xml:space="preserve"> </v>
      </c>
      <c r="F350" s="43"/>
      <c r="G350" s="43"/>
      <c r="H350" s="43"/>
      <c r="I350" s="18"/>
      <c r="J350" s="19"/>
      <c r="K350" s="26"/>
      <c r="L350" s="182"/>
      <c r="M350" s="223"/>
      <c r="N350" s="215"/>
      <c r="O350" s="158"/>
      <c r="P350" s="38">
        <f t="shared" si="157"/>
        <v>0</v>
      </c>
      <c r="Q350" s="19" t="s">
        <v>8</v>
      </c>
      <c r="R350" s="40">
        <f t="shared" si="158"/>
        <v>0</v>
      </c>
      <c r="S350" s="19" t="s">
        <v>9</v>
      </c>
      <c r="T350" s="22" t="str">
        <f t="shared" si="142"/>
        <v xml:space="preserve"> </v>
      </c>
      <c r="U350" s="21">
        <f>DATEDIF(I350,K350,"y")</f>
        <v>0</v>
      </c>
      <c r="V350" s="19" t="s">
        <v>8</v>
      </c>
      <c r="W350" s="19">
        <f>DATEDIF(I350,K350,"ym")</f>
        <v>0</v>
      </c>
      <c r="X350" s="19" t="s">
        <v>9</v>
      </c>
      <c r="Y350" s="19">
        <f>DATEDIF(I350,K350,"md")</f>
        <v>0</v>
      </c>
      <c r="Z350" s="20" t="s">
        <v>10</v>
      </c>
      <c r="AA350" s="22"/>
      <c r="AK350" s="1" t="str">
        <f t="shared" si="143"/>
        <v/>
      </c>
      <c r="AL350" s="218" t="e">
        <f t="shared" si="146"/>
        <v>#VALUE!</v>
      </c>
    </row>
    <row r="351" spans="1:38" ht="20.149999999999999" hidden="1" customHeight="1" outlineLevel="1" x14ac:dyDescent="0.2">
      <c r="A351" s="27"/>
      <c r="B351" s="31"/>
      <c r="C351" s="4"/>
      <c r="D351" s="27"/>
      <c r="E351" s="34" t="str">
        <f t="shared" si="152"/>
        <v xml:space="preserve"> </v>
      </c>
      <c r="F351" s="43"/>
      <c r="G351" s="43"/>
      <c r="H351" s="43"/>
      <c r="I351" s="59"/>
      <c r="J351" s="54"/>
      <c r="K351" s="60"/>
      <c r="L351" s="182"/>
      <c r="M351" s="223"/>
      <c r="N351" s="215"/>
      <c r="O351" s="61"/>
      <c r="P351" s="53">
        <f t="shared" si="157"/>
        <v>0</v>
      </c>
      <c r="Q351" s="54" t="s">
        <v>8</v>
      </c>
      <c r="R351" s="55">
        <f t="shared" si="158"/>
        <v>0</v>
      </c>
      <c r="S351" s="54" t="s">
        <v>9</v>
      </c>
      <c r="T351" s="62" t="str">
        <f t="shared" si="142"/>
        <v xml:space="preserve"> </v>
      </c>
      <c r="U351" s="63">
        <f>DATEDIF(I351,K351,"y")</f>
        <v>0</v>
      </c>
      <c r="V351" s="54" t="s">
        <v>8</v>
      </c>
      <c r="W351" s="54">
        <f>DATEDIF(I351,K351,"ym")</f>
        <v>0</v>
      </c>
      <c r="X351" s="54" t="s">
        <v>9</v>
      </c>
      <c r="Y351" s="54">
        <f>DATEDIF(I351,K351,"md")</f>
        <v>0</v>
      </c>
      <c r="Z351" s="64" t="s">
        <v>10</v>
      </c>
      <c r="AA351" s="62"/>
      <c r="AK351" s="1" t="str">
        <f t="shared" si="143"/>
        <v/>
      </c>
      <c r="AL351" s="218" t="e">
        <f t="shared" si="146"/>
        <v>#VALUE!</v>
      </c>
    </row>
    <row r="352" spans="1:38" ht="20.149999999999999" hidden="1" customHeight="1" outlineLevel="1" thickBot="1" x14ac:dyDescent="0.25">
      <c r="A352" s="27"/>
      <c r="B352" s="31"/>
      <c r="C352" s="4"/>
      <c r="D352" s="27"/>
      <c r="E352" s="34" t="str">
        <f t="shared" si="152"/>
        <v xml:space="preserve"> </v>
      </c>
      <c r="F352" s="43"/>
      <c r="G352" s="43"/>
      <c r="H352" s="43"/>
      <c r="I352" s="59"/>
      <c r="J352" s="54"/>
      <c r="K352" s="60"/>
      <c r="L352" s="182"/>
      <c r="M352" s="223"/>
      <c r="N352" s="215"/>
      <c r="O352" s="61"/>
      <c r="P352" s="53">
        <f t="shared" si="157"/>
        <v>0</v>
      </c>
      <c r="Q352" s="54" t="s">
        <v>8</v>
      </c>
      <c r="R352" s="55">
        <f t="shared" si="158"/>
        <v>0</v>
      </c>
      <c r="S352" s="54" t="s">
        <v>9</v>
      </c>
      <c r="T352" s="62" t="str">
        <f t="shared" si="142"/>
        <v xml:space="preserve"> </v>
      </c>
      <c r="U352" s="63">
        <f>DATEDIF(I352,K352,"y")</f>
        <v>0</v>
      </c>
      <c r="V352" s="54" t="s">
        <v>8</v>
      </c>
      <c r="W352" s="54">
        <f>DATEDIF(I352,K352,"ym")</f>
        <v>0</v>
      </c>
      <c r="X352" s="54" t="s">
        <v>9</v>
      </c>
      <c r="Y352" s="54">
        <f>DATEDIF(I352,K352,"md")</f>
        <v>0</v>
      </c>
      <c r="Z352" s="64" t="s">
        <v>10</v>
      </c>
      <c r="AA352" s="62"/>
      <c r="AK352" s="1" t="str">
        <f t="shared" si="143"/>
        <v/>
      </c>
      <c r="AL352" s="218" t="e">
        <f t="shared" si="146"/>
        <v>#VALUE!</v>
      </c>
    </row>
    <row r="353" spans="1:38" ht="20.149999999999999" hidden="1" customHeight="1" outlineLevel="1" thickTop="1" x14ac:dyDescent="0.2">
      <c r="A353" s="27"/>
      <c r="B353" s="31"/>
      <c r="C353" s="4"/>
      <c r="D353" s="27"/>
      <c r="E353" s="34" t="str">
        <f t="shared" si="152"/>
        <v xml:space="preserve"> </v>
      </c>
      <c r="F353" s="43"/>
      <c r="G353" s="43"/>
      <c r="H353" s="43"/>
      <c r="I353" s="59"/>
      <c r="J353" s="54"/>
      <c r="K353" s="60"/>
      <c r="L353" s="182"/>
      <c r="M353" s="223"/>
      <c r="N353" s="215"/>
      <c r="O353" s="102" t="s">
        <v>51</v>
      </c>
      <c r="P353" s="103">
        <f>U353</f>
        <v>0</v>
      </c>
      <c r="Q353" s="104" t="s">
        <v>8</v>
      </c>
      <c r="R353" s="105">
        <f>IF(Y353/15&gt;0,W353+ROUND(Y353/30,0),W353)</f>
        <v>0</v>
      </c>
      <c r="S353" s="104" t="s">
        <v>9</v>
      </c>
      <c r="T353" s="106" t="str">
        <f t="shared" si="142"/>
        <v xml:space="preserve"> </v>
      </c>
      <c r="U353" s="103">
        <f>SUMIF(T348:T352,"○",U348:U352)</f>
        <v>0</v>
      </c>
      <c r="V353" s="111" t="s">
        <v>8</v>
      </c>
      <c r="W353" s="112">
        <f>SUMIF(T348:T352,"○",W348:W352)</f>
        <v>0</v>
      </c>
      <c r="X353" s="111" t="s">
        <v>9</v>
      </c>
      <c r="Y353" s="112">
        <f>SUMIF(T348:T352,"○",Y348:Y352)</f>
        <v>0</v>
      </c>
      <c r="Z353" s="113" t="s">
        <v>10</v>
      </c>
      <c r="AA353" s="114"/>
      <c r="AK353" s="1" t="str">
        <f t="shared" si="143"/>
        <v/>
      </c>
      <c r="AL353" s="218" t="e">
        <f t="shared" si="146"/>
        <v>#VALUE!</v>
      </c>
    </row>
    <row r="354" spans="1:38" ht="20.149999999999999" hidden="1" customHeight="1" outlineLevel="1" thickBot="1" x14ac:dyDescent="0.25">
      <c r="A354" s="27"/>
      <c r="B354" s="31"/>
      <c r="C354" s="4"/>
      <c r="D354" s="27"/>
      <c r="E354" s="34" t="str">
        <f t="shared" si="152"/>
        <v xml:space="preserve"> </v>
      </c>
      <c r="F354" s="43"/>
      <c r="G354" s="43"/>
      <c r="H354" s="43"/>
      <c r="I354" s="59"/>
      <c r="J354" s="54"/>
      <c r="K354" s="64"/>
      <c r="L354" s="62"/>
      <c r="M354" s="223"/>
      <c r="N354" s="215"/>
      <c r="O354" s="107" t="s">
        <v>52</v>
      </c>
      <c r="P354" s="53">
        <f>U354</f>
        <v>0</v>
      </c>
      <c r="Q354" s="54" t="s">
        <v>8</v>
      </c>
      <c r="R354" s="55">
        <f>IF(Y354/15&gt;0,W354+ROUND(Y354/30,0),W354)</f>
        <v>0</v>
      </c>
      <c r="S354" s="64" t="s">
        <v>9</v>
      </c>
      <c r="T354" s="62" t="str">
        <f t="shared" si="142"/>
        <v xml:space="preserve"> </v>
      </c>
      <c r="U354" s="115">
        <f>SUMIF(T348:T352,"△",U348:U352)</f>
        <v>0</v>
      </c>
      <c r="V354" s="116" t="s">
        <v>8</v>
      </c>
      <c r="W354" s="117">
        <f>SUMIF(T348:T352,"△",W348:W352)</f>
        <v>0</v>
      </c>
      <c r="X354" s="116" t="s">
        <v>9</v>
      </c>
      <c r="Y354" s="117">
        <f>SUMIF(T348:T352,"△",Y348:Y352)</f>
        <v>0</v>
      </c>
      <c r="Z354" s="118" t="s">
        <v>10</v>
      </c>
      <c r="AA354" s="119"/>
      <c r="AC354" s="1">
        <f>P354*12+R354</f>
        <v>0</v>
      </c>
      <c r="AD354" s="42" t="s">
        <v>69</v>
      </c>
      <c r="AE354" s="42">
        <f>ROUNDDOWN(AC354/3,0)</f>
        <v>0</v>
      </c>
      <c r="AF354" s="1" t="s">
        <v>70</v>
      </c>
      <c r="AG354" s="1">
        <f>ROUNDDOWN(AE354/12,0)</f>
        <v>0</v>
      </c>
      <c r="AH354" s="1" t="s">
        <v>54</v>
      </c>
      <c r="AI354" s="1">
        <f>ROUNDDOWN(AE354-AG354*12,0)</f>
        <v>0</v>
      </c>
      <c r="AJ354" s="1" t="s">
        <v>68</v>
      </c>
      <c r="AK354" s="1" t="str">
        <f t="shared" si="143"/>
        <v/>
      </c>
      <c r="AL354" s="218" t="e">
        <f t="shared" si="146"/>
        <v>#VALUE!</v>
      </c>
    </row>
    <row r="355" spans="1:38" ht="20.149999999999999" hidden="1" customHeight="1" outlineLevel="1" thickTop="1" thickBot="1" x14ac:dyDescent="0.25">
      <c r="A355" s="12"/>
      <c r="B355" s="29"/>
      <c r="C355" s="5"/>
      <c r="D355" s="12"/>
      <c r="E355" s="35" t="str">
        <f t="shared" si="152"/>
        <v xml:space="preserve"> </v>
      </c>
      <c r="F355" s="44"/>
      <c r="G355" s="44"/>
      <c r="H355" s="44"/>
      <c r="I355" s="23"/>
      <c r="J355" s="24"/>
      <c r="K355" s="25"/>
      <c r="L355" s="136"/>
      <c r="M355" s="224"/>
      <c r="N355" s="185"/>
      <c r="O355" s="108" t="s">
        <v>53</v>
      </c>
      <c r="P355" s="56">
        <f>P353+AG354</f>
        <v>0</v>
      </c>
      <c r="Q355" s="57" t="s">
        <v>54</v>
      </c>
      <c r="R355" s="58">
        <f>R353+AI354</f>
        <v>0</v>
      </c>
      <c r="S355" s="57" t="s">
        <v>55</v>
      </c>
      <c r="T355" s="78" t="str">
        <f t="shared" si="142"/>
        <v xml:space="preserve"> </v>
      </c>
      <c r="U355" s="120">
        <f>IF(R355/12&gt;1,P355+ROUNDDOWN(R355/12,0),P355)</f>
        <v>0</v>
      </c>
      <c r="V355" s="121" t="s">
        <v>54</v>
      </c>
      <c r="W355" s="121">
        <f>IF(R355/12&gt;1,R355-ROUNDDOWN(R355/12,0)*12,R355)</f>
        <v>0</v>
      </c>
      <c r="X355" s="121" t="s">
        <v>55</v>
      </c>
      <c r="Y355" s="121"/>
      <c r="Z355" s="122"/>
      <c r="AA355" s="123" t="str">
        <f>VLOOKUP(U355*12+W355,月⇒ランク!A:B,2,TRUE)</f>
        <v>Ｋ</v>
      </c>
      <c r="AB355" s="1">
        <f>U355*12+W355</f>
        <v>0</v>
      </c>
      <c r="AK355" s="1" t="str">
        <f t="shared" si="143"/>
        <v/>
      </c>
      <c r="AL355" s="218" t="e">
        <f t="shared" si="146"/>
        <v>#VALUE!</v>
      </c>
    </row>
    <row r="356" spans="1:38" ht="20.149999999999999" hidden="1" customHeight="1" outlineLevel="1" thickTop="1" x14ac:dyDescent="0.2">
      <c r="A356" s="11">
        <v>45</v>
      </c>
      <c r="B356" s="28"/>
      <c r="C356" s="3"/>
      <c r="D356" s="32"/>
      <c r="E356" s="33" t="str">
        <f t="shared" si="152"/>
        <v xml:space="preserve"> </v>
      </c>
      <c r="F356" s="41"/>
      <c r="G356" s="41"/>
      <c r="H356" s="41"/>
      <c r="I356" s="13"/>
      <c r="J356" s="14"/>
      <c r="K356" s="15"/>
      <c r="L356" s="226"/>
      <c r="M356" s="222"/>
      <c r="N356" s="214"/>
      <c r="O356" s="65"/>
      <c r="P356" s="37">
        <f t="shared" ref="P356:P360" si="159">U356</f>
        <v>124</v>
      </c>
      <c r="Q356" s="14" t="s">
        <v>8</v>
      </c>
      <c r="R356" s="39">
        <f t="shared" ref="R356:R360" si="160">IF(Y356&gt;=15,W356+1,W356)</f>
        <v>3</v>
      </c>
      <c r="S356" s="14" t="s">
        <v>9</v>
      </c>
      <c r="T356" s="17" t="str">
        <f t="shared" si="142"/>
        <v xml:space="preserve"> </v>
      </c>
      <c r="U356" s="16">
        <f>DATEDIF(I356,$O$1,"y")</f>
        <v>124</v>
      </c>
      <c r="V356" s="14" t="s">
        <v>8</v>
      </c>
      <c r="W356" s="14">
        <f>DATEDIF(I356,$O$1,"ym")</f>
        <v>3</v>
      </c>
      <c r="X356" s="14" t="s">
        <v>9</v>
      </c>
      <c r="Y356" s="14">
        <f>DATEDIF(I356,$O$1,"md")</f>
        <v>1</v>
      </c>
      <c r="Z356" s="15" t="s">
        <v>10</v>
      </c>
      <c r="AA356" s="17"/>
      <c r="AK356" s="1" t="str">
        <f t="shared" si="143"/>
        <v/>
      </c>
      <c r="AL356" s="218" t="e">
        <f t="shared" si="146"/>
        <v>#VALUE!</v>
      </c>
    </row>
    <row r="357" spans="1:38" ht="20.149999999999999" hidden="1" customHeight="1" outlineLevel="1" x14ac:dyDescent="0.2">
      <c r="A357" s="27"/>
      <c r="B357" s="31"/>
      <c r="C357" s="4"/>
      <c r="D357" s="27"/>
      <c r="E357" s="34" t="str">
        <f t="shared" si="152"/>
        <v xml:space="preserve"> </v>
      </c>
      <c r="F357" s="43"/>
      <c r="G357" s="43"/>
      <c r="H357" s="43"/>
      <c r="I357" s="18"/>
      <c r="J357" s="19"/>
      <c r="K357" s="20"/>
      <c r="L357" s="20"/>
      <c r="M357" s="223"/>
      <c r="N357" s="215"/>
      <c r="O357" s="45"/>
      <c r="P357" s="38">
        <f t="shared" si="159"/>
        <v>0</v>
      </c>
      <c r="Q357" s="19" t="s">
        <v>8</v>
      </c>
      <c r="R357" s="40">
        <f t="shared" si="160"/>
        <v>0</v>
      </c>
      <c r="S357" s="19" t="s">
        <v>9</v>
      </c>
      <c r="T357" s="22" t="str">
        <f t="shared" si="142"/>
        <v xml:space="preserve"> </v>
      </c>
      <c r="U357" s="21">
        <f>DATEDIF(I357,K357,"y")</f>
        <v>0</v>
      </c>
      <c r="V357" s="19" t="s">
        <v>8</v>
      </c>
      <c r="W357" s="19">
        <f>DATEDIF(I357,K357,"ym")</f>
        <v>0</v>
      </c>
      <c r="X357" s="19" t="s">
        <v>9</v>
      </c>
      <c r="Y357" s="19">
        <f>DATEDIF(I357,K357,"md")</f>
        <v>0</v>
      </c>
      <c r="Z357" s="20" t="s">
        <v>10</v>
      </c>
      <c r="AA357" s="22"/>
      <c r="AK357" s="1" t="str">
        <f t="shared" si="143"/>
        <v/>
      </c>
      <c r="AL357" s="218" t="e">
        <f t="shared" si="146"/>
        <v>#VALUE!</v>
      </c>
    </row>
    <row r="358" spans="1:38" ht="20.149999999999999" hidden="1" customHeight="1" outlineLevel="1" x14ac:dyDescent="0.2">
      <c r="A358" s="27"/>
      <c r="B358" s="31"/>
      <c r="C358" s="4"/>
      <c r="D358" s="27"/>
      <c r="E358" s="34" t="str">
        <f t="shared" si="152"/>
        <v xml:space="preserve"> </v>
      </c>
      <c r="F358" s="43"/>
      <c r="G358" s="43"/>
      <c r="H358" s="43"/>
      <c r="I358" s="18"/>
      <c r="J358" s="19"/>
      <c r="K358" s="20"/>
      <c r="L358" s="20"/>
      <c r="M358" s="223"/>
      <c r="N358" s="215"/>
      <c r="O358" s="45"/>
      <c r="P358" s="38">
        <f t="shared" si="159"/>
        <v>0</v>
      </c>
      <c r="Q358" s="19" t="s">
        <v>8</v>
      </c>
      <c r="R358" s="40">
        <f t="shared" si="160"/>
        <v>0</v>
      </c>
      <c r="S358" s="19" t="s">
        <v>9</v>
      </c>
      <c r="T358" s="22" t="str">
        <f t="shared" si="142"/>
        <v xml:space="preserve"> </v>
      </c>
      <c r="U358" s="21">
        <f>DATEDIF(I358,K358,"y")</f>
        <v>0</v>
      </c>
      <c r="V358" s="19" t="s">
        <v>8</v>
      </c>
      <c r="W358" s="19">
        <f>DATEDIF(I358,K358,"ym")</f>
        <v>0</v>
      </c>
      <c r="X358" s="19" t="s">
        <v>9</v>
      </c>
      <c r="Y358" s="19">
        <f>DATEDIF(I358,K358,"md")</f>
        <v>0</v>
      </c>
      <c r="Z358" s="20" t="s">
        <v>10</v>
      </c>
      <c r="AA358" s="22"/>
      <c r="AK358" s="1" t="str">
        <f t="shared" si="143"/>
        <v/>
      </c>
      <c r="AL358" s="218" t="e">
        <f t="shared" si="146"/>
        <v>#VALUE!</v>
      </c>
    </row>
    <row r="359" spans="1:38" ht="20.149999999999999" hidden="1" customHeight="1" outlineLevel="1" x14ac:dyDescent="0.2">
      <c r="A359" s="27"/>
      <c r="B359" s="31"/>
      <c r="C359" s="4"/>
      <c r="D359" s="27"/>
      <c r="E359" s="34" t="str">
        <f t="shared" si="152"/>
        <v xml:space="preserve"> </v>
      </c>
      <c r="F359" s="43"/>
      <c r="G359" s="43"/>
      <c r="H359" s="43"/>
      <c r="I359" s="18"/>
      <c r="J359" s="19"/>
      <c r="K359" s="20"/>
      <c r="L359" s="20"/>
      <c r="M359" s="223"/>
      <c r="N359" s="215"/>
      <c r="O359" s="45"/>
      <c r="P359" s="38">
        <f t="shared" si="159"/>
        <v>0</v>
      </c>
      <c r="Q359" s="19" t="s">
        <v>8</v>
      </c>
      <c r="R359" s="40">
        <f t="shared" si="160"/>
        <v>0</v>
      </c>
      <c r="S359" s="19" t="s">
        <v>9</v>
      </c>
      <c r="T359" s="22" t="str">
        <f t="shared" si="142"/>
        <v xml:space="preserve"> </v>
      </c>
      <c r="U359" s="21">
        <f>DATEDIF(I359,K359,"y")</f>
        <v>0</v>
      </c>
      <c r="V359" s="19" t="s">
        <v>8</v>
      </c>
      <c r="W359" s="19">
        <f>DATEDIF(I359,K359,"ym")</f>
        <v>0</v>
      </c>
      <c r="X359" s="19" t="s">
        <v>9</v>
      </c>
      <c r="Y359" s="19">
        <f>DATEDIF(I359,K359,"md")</f>
        <v>0</v>
      </c>
      <c r="Z359" s="20" t="s">
        <v>10</v>
      </c>
      <c r="AA359" s="22"/>
      <c r="AK359" s="1" t="str">
        <f t="shared" si="143"/>
        <v/>
      </c>
      <c r="AL359" s="218" t="e">
        <f t="shared" si="146"/>
        <v>#VALUE!</v>
      </c>
    </row>
    <row r="360" spans="1:38" ht="20.149999999999999" hidden="1" customHeight="1" outlineLevel="1" thickBot="1" x14ac:dyDescent="0.25">
      <c r="A360" s="27"/>
      <c r="B360" s="31"/>
      <c r="C360" s="4"/>
      <c r="D360" s="27"/>
      <c r="E360" s="34" t="str">
        <f t="shared" si="152"/>
        <v xml:space="preserve"> </v>
      </c>
      <c r="F360" s="43"/>
      <c r="G360" s="43"/>
      <c r="H360" s="43"/>
      <c r="I360" s="59"/>
      <c r="J360" s="54"/>
      <c r="K360" s="60"/>
      <c r="L360" s="20"/>
      <c r="M360" s="223"/>
      <c r="N360" s="215"/>
      <c r="O360" s="61"/>
      <c r="P360" s="53">
        <f t="shared" si="159"/>
        <v>0</v>
      </c>
      <c r="Q360" s="54" t="s">
        <v>8</v>
      </c>
      <c r="R360" s="55">
        <f t="shared" si="160"/>
        <v>0</v>
      </c>
      <c r="S360" s="54" t="s">
        <v>9</v>
      </c>
      <c r="T360" s="62" t="str">
        <f t="shared" si="142"/>
        <v xml:space="preserve"> </v>
      </c>
      <c r="U360" s="63">
        <f>DATEDIF(I360,K360,"y")</f>
        <v>0</v>
      </c>
      <c r="V360" s="54" t="s">
        <v>8</v>
      </c>
      <c r="W360" s="54">
        <f>DATEDIF(I360,K360,"ym")</f>
        <v>0</v>
      </c>
      <c r="X360" s="54" t="s">
        <v>9</v>
      </c>
      <c r="Y360" s="54">
        <f>DATEDIF(I360,K360,"md")</f>
        <v>0</v>
      </c>
      <c r="Z360" s="64" t="s">
        <v>10</v>
      </c>
      <c r="AA360" s="62"/>
      <c r="AK360" s="1" t="str">
        <f t="shared" si="143"/>
        <v/>
      </c>
      <c r="AL360" s="218" t="e">
        <f t="shared" si="146"/>
        <v>#VALUE!</v>
      </c>
    </row>
    <row r="361" spans="1:38" ht="20.149999999999999" hidden="1" customHeight="1" outlineLevel="1" thickTop="1" x14ac:dyDescent="0.2">
      <c r="A361" s="27"/>
      <c r="B361" s="31"/>
      <c r="C361" s="4"/>
      <c r="D361" s="27"/>
      <c r="E361" s="34" t="str">
        <f t="shared" si="152"/>
        <v xml:space="preserve"> </v>
      </c>
      <c r="F361" s="43"/>
      <c r="G361" s="43"/>
      <c r="H361" s="43"/>
      <c r="I361" s="59"/>
      <c r="J361" s="54"/>
      <c r="K361" s="60"/>
      <c r="L361" s="20"/>
      <c r="M361" s="223"/>
      <c r="N361" s="215"/>
      <c r="O361" s="102" t="s">
        <v>51</v>
      </c>
      <c r="P361" s="103">
        <f>U361</f>
        <v>0</v>
      </c>
      <c r="Q361" s="104" t="s">
        <v>8</v>
      </c>
      <c r="R361" s="105">
        <f>IF(Y361/15&gt;0,W361+ROUND(Y361/30,0),W361)</f>
        <v>0</v>
      </c>
      <c r="S361" s="104" t="s">
        <v>9</v>
      </c>
      <c r="T361" s="106" t="str">
        <f t="shared" si="142"/>
        <v xml:space="preserve"> </v>
      </c>
      <c r="U361" s="103">
        <f>SUMIF(T356:T360,"○",U356:U360)</f>
        <v>0</v>
      </c>
      <c r="V361" s="111" t="s">
        <v>8</v>
      </c>
      <c r="W361" s="112">
        <f>SUMIF(T356:T360,"○",W356:W360)</f>
        <v>0</v>
      </c>
      <c r="X361" s="111" t="s">
        <v>9</v>
      </c>
      <c r="Y361" s="112">
        <f>SUMIF(T356:T360,"○",Y356:Y360)</f>
        <v>0</v>
      </c>
      <c r="Z361" s="113" t="s">
        <v>10</v>
      </c>
      <c r="AA361" s="114"/>
      <c r="AK361" s="1" t="str">
        <f t="shared" si="143"/>
        <v/>
      </c>
      <c r="AL361" s="218" t="e">
        <f t="shared" si="146"/>
        <v>#VALUE!</v>
      </c>
    </row>
    <row r="362" spans="1:38" ht="20.149999999999999" hidden="1" customHeight="1" outlineLevel="1" thickBot="1" x14ac:dyDescent="0.25">
      <c r="A362" s="27"/>
      <c r="B362" s="31"/>
      <c r="C362" s="4"/>
      <c r="D362" s="27"/>
      <c r="E362" s="34" t="str">
        <f t="shared" si="152"/>
        <v xml:space="preserve"> </v>
      </c>
      <c r="F362" s="43"/>
      <c r="G362" s="43"/>
      <c r="H362" s="43"/>
      <c r="I362" s="59"/>
      <c r="J362" s="54"/>
      <c r="K362" s="64"/>
      <c r="L362" s="20"/>
      <c r="M362" s="223"/>
      <c r="N362" s="215"/>
      <c r="O362" s="107" t="s">
        <v>52</v>
      </c>
      <c r="P362" s="53">
        <f>U362</f>
        <v>0</v>
      </c>
      <c r="Q362" s="54" t="s">
        <v>8</v>
      </c>
      <c r="R362" s="55">
        <f>IF(Y362/15&gt;0,W362+ROUND(Y362/30,0),W362)</f>
        <v>0</v>
      </c>
      <c r="S362" s="64" t="s">
        <v>9</v>
      </c>
      <c r="T362" s="62" t="str">
        <f t="shared" si="142"/>
        <v xml:space="preserve"> </v>
      </c>
      <c r="U362" s="115">
        <f>SUMIF(T356:T360,"△",U356:U360)</f>
        <v>0</v>
      </c>
      <c r="V362" s="116" t="s">
        <v>8</v>
      </c>
      <c r="W362" s="117">
        <f>SUMIF(T356:T360,"△",W356:W360)</f>
        <v>0</v>
      </c>
      <c r="X362" s="116" t="s">
        <v>9</v>
      </c>
      <c r="Y362" s="117">
        <f>SUMIF(T356:T360,"△",Y356:Y360)</f>
        <v>0</v>
      </c>
      <c r="Z362" s="118" t="s">
        <v>10</v>
      </c>
      <c r="AA362" s="119"/>
      <c r="AC362" s="1">
        <f>P362*12+R362</f>
        <v>0</v>
      </c>
      <c r="AD362" s="42" t="s">
        <v>69</v>
      </c>
      <c r="AE362" s="42">
        <f>ROUNDDOWN(AC362/3,0)</f>
        <v>0</v>
      </c>
      <c r="AF362" s="1" t="s">
        <v>70</v>
      </c>
      <c r="AG362" s="1">
        <f>ROUNDDOWN(AE362/12,0)</f>
        <v>0</v>
      </c>
      <c r="AH362" s="1" t="s">
        <v>54</v>
      </c>
      <c r="AI362" s="1">
        <f>ROUNDDOWN(AE362-AG362*12,0)</f>
        <v>0</v>
      </c>
      <c r="AJ362" s="1" t="s">
        <v>68</v>
      </c>
      <c r="AK362" s="1" t="str">
        <f t="shared" si="143"/>
        <v/>
      </c>
      <c r="AL362" s="218" t="e">
        <f t="shared" si="146"/>
        <v>#VALUE!</v>
      </c>
    </row>
    <row r="363" spans="1:38" ht="20.149999999999999" hidden="1" customHeight="1" outlineLevel="1" thickTop="1" thickBot="1" x14ac:dyDescent="0.25">
      <c r="A363" s="12"/>
      <c r="B363" s="29"/>
      <c r="C363" s="5"/>
      <c r="D363" s="12"/>
      <c r="E363" s="35" t="str">
        <f t="shared" si="152"/>
        <v xml:space="preserve"> </v>
      </c>
      <c r="F363" s="44"/>
      <c r="G363" s="44"/>
      <c r="H363" s="44"/>
      <c r="I363" s="23"/>
      <c r="J363" s="24"/>
      <c r="K363" s="25"/>
      <c r="L363" s="20"/>
      <c r="M363" s="224"/>
      <c r="N363" s="185"/>
      <c r="O363" s="108" t="s">
        <v>53</v>
      </c>
      <c r="P363" s="56">
        <f>P361+AG362</f>
        <v>0</v>
      </c>
      <c r="Q363" s="57" t="s">
        <v>54</v>
      </c>
      <c r="R363" s="58">
        <f>R361+AI362</f>
        <v>0</v>
      </c>
      <c r="S363" s="57" t="s">
        <v>55</v>
      </c>
      <c r="T363" s="78" t="str">
        <f t="shared" si="142"/>
        <v xml:space="preserve"> </v>
      </c>
      <c r="U363" s="120">
        <f>IF(R363/12&gt;1,P363+ROUNDDOWN(R363/12,0),P363)</f>
        <v>0</v>
      </c>
      <c r="V363" s="121" t="s">
        <v>54</v>
      </c>
      <c r="W363" s="121">
        <f>IF(R363/12&gt;1,R363-ROUNDDOWN(R363/12,0)*12,R363)</f>
        <v>0</v>
      </c>
      <c r="X363" s="121" t="s">
        <v>55</v>
      </c>
      <c r="Y363" s="121"/>
      <c r="Z363" s="122"/>
      <c r="AA363" s="123" t="str">
        <f>VLOOKUP(U363*12+W363,月⇒ランク!A:B,2,TRUE)</f>
        <v>Ｋ</v>
      </c>
      <c r="AB363" s="1">
        <f>U363*12+W363</f>
        <v>0</v>
      </c>
      <c r="AK363" s="1" t="str">
        <f t="shared" si="143"/>
        <v/>
      </c>
      <c r="AL363" s="218" t="e">
        <f t="shared" si="146"/>
        <v>#VALUE!</v>
      </c>
    </row>
    <row r="364" spans="1:38" ht="20.149999999999999" hidden="1" customHeight="1" outlineLevel="1" thickTop="1" x14ac:dyDescent="0.2">
      <c r="A364" s="11">
        <v>46</v>
      </c>
      <c r="B364" s="188"/>
      <c r="C364" s="3"/>
      <c r="D364" s="32"/>
      <c r="E364" s="33" t="str">
        <f t="shared" si="152"/>
        <v xml:space="preserve"> </v>
      </c>
      <c r="F364" s="41"/>
      <c r="G364" s="41"/>
      <c r="H364" s="41"/>
      <c r="I364" s="13"/>
      <c r="J364" s="14"/>
      <c r="K364" s="15"/>
      <c r="L364" s="226"/>
      <c r="M364" s="222"/>
      <c r="N364" s="214"/>
      <c r="O364" s="67"/>
      <c r="P364" s="37">
        <f t="shared" ref="P364:P368" si="161">U364</f>
        <v>124</v>
      </c>
      <c r="Q364" s="14" t="s">
        <v>8</v>
      </c>
      <c r="R364" s="39">
        <f t="shared" ref="R364:R368" si="162">IF(Y364&gt;=15,W364+1,W364)</f>
        <v>3</v>
      </c>
      <c r="S364" s="14" t="s">
        <v>9</v>
      </c>
      <c r="T364" s="17" t="str">
        <f t="shared" si="142"/>
        <v xml:space="preserve"> </v>
      </c>
      <c r="U364" s="16">
        <f>DATEDIF(I364,$O$1,"y")</f>
        <v>124</v>
      </c>
      <c r="V364" s="14" t="s">
        <v>8</v>
      </c>
      <c r="W364" s="14">
        <f>DATEDIF(I364,$O$1,"ym")</f>
        <v>3</v>
      </c>
      <c r="X364" s="14" t="s">
        <v>9</v>
      </c>
      <c r="Y364" s="14">
        <f>DATEDIF(I364,$O$1,"md")</f>
        <v>1</v>
      </c>
      <c r="Z364" s="15" t="s">
        <v>10</v>
      </c>
      <c r="AA364" s="17"/>
      <c r="AK364" s="1" t="str">
        <f t="shared" si="143"/>
        <v/>
      </c>
      <c r="AL364" s="218" t="e">
        <f t="shared" si="146"/>
        <v>#VALUE!</v>
      </c>
    </row>
    <row r="365" spans="1:38" ht="20.149999999999999" hidden="1" customHeight="1" outlineLevel="1" x14ac:dyDescent="0.2">
      <c r="A365" s="27"/>
      <c r="B365" s="31"/>
      <c r="C365" s="4"/>
      <c r="D365" s="27"/>
      <c r="E365" s="34" t="str">
        <f t="shared" si="152"/>
        <v xml:space="preserve"> </v>
      </c>
      <c r="F365" s="43"/>
      <c r="G365" s="43"/>
      <c r="H365" s="43"/>
      <c r="I365" s="154"/>
      <c r="J365" s="19"/>
      <c r="K365" s="26"/>
      <c r="L365" s="26"/>
      <c r="M365" s="223"/>
      <c r="N365" s="215"/>
      <c r="O365" s="45"/>
      <c r="P365" s="38">
        <f t="shared" si="161"/>
        <v>0</v>
      </c>
      <c r="Q365" s="19" t="s">
        <v>8</v>
      </c>
      <c r="R365" s="40">
        <f t="shared" si="162"/>
        <v>0</v>
      </c>
      <c r="S365" s="19" t="s">
        <v>9</v>
      </c>
      <c r="T365" s="22" t="str">
        <f t="shared" si="142"/>
        <v xml:space="preserve"> </v>
      </c>
      <c r="U365" s="21">
        <f>DATEDIF(I365,K365,"y")</f>
        <v>0</v>
      </c>
      <c r="V365" s="19" t="s">
        <v>8</v>
      </c>
      <c r="W365" s="19">
        <f>DATEDIF(I365,K365,"ym")</f>
        <v>0</v>
      </c>
      <c r="X365" s="19" t="s">
        <v>9</v>
      </c>
      <c r="Y365" s="19">
        <f>DATEDIF(I365,K365,"md")</f>
        <v>0</v>
      </c>
      <c r="Z365" s="20" t="s">
        <v>10</v>
      </c>
      <c r="AA365" s="22"/>
      <c r="AK365" s="1" t="str">
        <f t="shared" si="143"/>
        <v/>
      </c>
      <c r="AL365" s="218" t="e">
        <f t="shared" si="146"/>
        <v>#VALUE!</v>
      </c>
    </row>
    <row r="366" spans="1:38" ht="20.149999999999999" hidden="1" customHeight="1" outlineLevel="1" x14ac:dyDescent="0.2">
      <c r="A366" s="27"/>
      <c r="B366" s="31"/>
      <c r="C366" s="4"/>
      <c r="D366" s="27"/>
      <c r="E366" s="34" t="str">
        <f t="shared" si="152"/>
        <v xml:space="preserve"> </v>
      </c>
      <c r="F366" s="43"/>
      <c r="G366" s="43"/>
      <c r="H366" s="43"/>
      <c r="I366" s="18"/>
      <c r="J366" s="19"/>
      <c r="K366" s="26"/>
      <c r="L366" s="163"/>
      <c r="M366" s="223"/>
      <c r="N366" s="215"/>
      <c r="O366" s="158"/>
      <c r="P366" s="38">
        <f t="shared" si="161"/>
        <v>0</v>
      </c>
      <c r="Q366" s="19" t="s">
        <v>8</v>
      </c>
      <c r="R366" s="40">
        <f t="shared" si="162"/>
        <v>0</v>
      </c>
      <c r="S366" s="19" t="s">
        <v>9</v>
      </c>
      <c r="T366" s="22" t="str">
        <f t="shared" si="142"/>
        <v xml:space="preserve"> </v>
      </c>
      <c r="U366" s="21">
        <f>DATEDIF(I366,K366,"y")</f>
        <v>0</v>
      </c>
      <c r="V366" s="19" t="s">
        <v>8</v>
      </c>
      <c r="W366" s="19">
        <f>DATEDIF(I366,K366,"ym")</f>
        <v>0</v>
      </c>
      <c r="X366" s="19" t="s">
        <v>9</v>
      </c>
      <c r="Y366" s="19">
        <f>DATEDIF(I366,K366,"md")</f>
        <v>0</v>
      </c>
      <c r="Z366" s="20" t="s">
        <v>10</v>
      </c>
      <c r="AA366" s="22"/>
      <c r="AK366" s="1" t="str">
        <f t="shared" si="143"/>
        <v/>
      </c>
      <c r="AL366" s="218" t="e">
        <f t="shared" si="146"/>
        <v>#VALUE!</v>
      </c>
    </row>
    <row r="367" spans="1:38" ht="20.149999999999999" hidden="1" customHeight="1" outlineLevel="1" x14ac:dyDescent="0.2">
      <c r="A367" s="27"/>
      <c r="B367" s="31"/>
      <c r="C367" s="4"/>
      <c r="D367" s="27"/>
      <c r="E367" s="34" t="str">
        <f t="shared" si="152"/>
        <v xml:space="preserve"> </v>
      </c>
      <c r="F367" s="43"/>
      <c r="G367" s="43"/>
      <c r="H367" s="43"/>
      <c r="I367" s="59"/>
      <c r="J367" s="54"/>
      <c r="K367" s="60"/>
      <c r="L367" s="20"/>
      <c r="M367" s="223"/>
      <c r="N367" s="215"/>
      <c r="O367" s="61"/>
      <c r="P367" s="53">
        <f t="shared" si="161"/>
        <v>0</v>
      </c>
      <c r="Q367" s="54" t="s">
        <v>8</v>
      </c>
      <c r="R367" s="55">
        <f t="shared" si="162"/>
        <v>0</v>
      </c>
      <c r="S367" s="54" t="s">
        <v>9</v>
      </c>
      <c r="T367" s="62" t="str">
        <f t="shared" si="142"/>
        <v xml:space="preserve"> </v>
      </c>
      <c r="U367" s="63">
        <f>DATEDIF(I367,K367,"y")</f>
        <v>0</v>
      </c>
      <c r="V367" s="54" t="s">
        <v>8</v>
      </c>
      <c r="W367" s="54">
        <f>DATEDIF(I367,K367,"ym")</f>
        <v>0</v>
      </c>
      <c r="X367" s="54" t="s">
        <v>9</v>
      </c>
      <c r="Y367" s="54">
        <f>DATEDIF(I367,K367,"md")</f>
        <v>0</v>
      </c>
      <c r="Z367" s="64" t="s">
        <v>10</v>
      </c>
      <c r="AA367" s="62"/>
      <c r="AK367" s="1" t="str">
        <f t="shared" si="143"/>
        <v/>
      </c>
      <c r="AL367" s="218" t="e">
        <f t="shared" si="146"/>
        <v>#VALUE!</v>
      </c>
    </row>
    <row r="368" spans="1:38" ht="20.149999999999999" hidden="1" customHeight="1" outlineLevel="1" thickBot="1" x14ac:dyDescent="0.25">
      <c r="A368" s="27"/>
      <c r="B368" s="31"/>
      <c r="C368" s="4"/>
      <c r="D368" s="27"/>
      <c r="E368" s="34" t="str">
        <f t="shared" si="152"/>
        <v xml:space="preserve"> </v>
      </c>
      <c r="F368" s="43"/>
      <c r="G368" s="43"/>
      <c r="H368" s="43"/>
      <c r="I368" s="59"/>
      <c r="J368" s="54"/>
      <c r="K368" s="60"/>
      <c r="L368" s="20"/>
      <c r="M368" s="223"/>
      <c r="N368" s="215"/>
      <c r="O368" s="61"/>
      <c r="P368" s="53">
        <f t="shared" si="161"/>
        <v>0</v>
      </c>
      <c r="Q368" s="54" t="s">
        <v>8</v>
      </c>
      <c r="R368" s="55">
        <f t="shared" si="162"/>
        <v>0</v>
      </c>
      <c r="S368" s="54" t="s">
        <v>9</v>
      </c>
      <c r="T368" s="62" t="str">
        <f t="shared" si="142"/>
        <v xml:space="preserve"> </v>
      </c>
      <c r="U368" s="63">
        <f>DATEDIF(I368,K368,"y")</f>
        <v>0</v>
      </c>
      <c r="V368" s="54" t="s">
        <v>8</v>
      </c>
      <c r="W368" s="54">
        <f>DATEDIF(I368,K368,"ym")</f>
        <v>0</v>
      </c>
      <c r="X368" s="54" t="s">
        <v>9</v>
      </c>
      <c r="Y368" s="54">
        <f>DATEDIF(I368,K368,"md")</f>
        <v>0</v>
      </c>
      <c r="Z368" s="64" t="s">
        <v>10</v>
      </c>
      <c r="AA368" s="62"/>
      <c r="AK368" s="1" t="str">
        <f t="shared" si="143"/>
        <v/>
      </c>
      <c r="AL368" s="218" t="e">
        <f t="shared" si="146"/>
        <v>#VALUE!</v>
      </c>
    </row>
    <row r="369" spans="1:38" ht="20.149999999999999" hidden="1" customHeight="1" outlineLevel="1" thickTop="1" x14ac:dyDescent="0.2">
      <c r="A369" s="27"/>
      <c r="B369" s="31"/>
      <c r="C369" s="4"/>
      <c r="D369" s="27"/>
      <c r="E369" s="34" t="str">
        <f t="shared" si="152"/>
        <v xml:space="preserve"> </v>
      </c>
      <c r="F369" s="43"/>
      <c r="G369" s="43"/>
      <c r="H369" s="43"/>
      <c r="I369" s="59"/>
      <c r="J369" s="54"/>
      <c r="K369" s="60"/>
      <c r="L369" s="163"/>
      <c r="M369" s="223"/>
      <c r="N369" s="215"/>
      <c r="O369" s="102" t="s">
        <v>51</v>
      </c>
      <c r="P369" s="103">
        <f>U369</f>
        <v>0</v>
      </c>
      <c r="Q369" s="104" t="s">
        <v>8</v>
      </c>
      <c r="R369" s="105">
        <f>IF(Y369/15&gt;0,W369+ROUND(Y369/30,0),W369)</f>
        <v>0</v>
      </c>
      <c r="S369" s="104" t="s">
        <v>9</v>
      </c>
      <c r="T369" s="106" t="str">
        <f t="shared" si="142"/>
        <v xml:space="preserve"> </v>
      </c>
      <c r="U369" s="103">
        <f>SUMIF(T364:T368,"○",U364:U368)</f>
        <v>0</v>
      </c>
      <c r="V369" s="111" t="s">
        <v>8</v>
      </c>
      <c r="W369" s="112">
        <f>SUMIF(T364:T368,"○",W364:W368)</f>
        <v>0</v>
      </c>
      <c r="X369" s="111" t="s">
        <v>9</v>
      </c>
      <c r="Y369" s="112">
        <f>SUMIF(T364:T368,"○",Y364:Y368)</f>
        <v>0</v>
      </c>
      <c r="Z369" s="113" t="s">
        <v>10</v>
      </c>
      <c r="AA369" s="114"/>
      <c r="AK369" s="1" t="str">
        <f t="shared" si="143"/>
        <v/>
      </c>
      <c r="AL369" s="218" t="e">
        <f t="shared" si="146"/>
        <v>#VALUE!</v>
      </c>
    </row>
    <row r="370" spans="1:38" ht="20.149999999999999" hidden="1" customHeight="1" outlineLevel="1" thickBot="1" x14ac:dyDescent="0.25">
      <c r="A370" s="27"/>
      <c r="B370" s="31"/>
      <c r="C370" s="4"/>
      <c r="D370" s="27"/>
      <c r="E370" s="34" t="str">
        <f t="shared" si="152"/>
        <v xml:space="preserve"> </v>
      </c>
      <c r="F370" s="43"/>
      <c r="G370" s="43"/>
      <c r="H370" s="43"/>
      <c r="I370" s="59"/>
      <c r="J370" s="54"/>
      <c r="K370" s="64"/>
      <c r="L370" s="163"/>
      <c r="M370" s="223"/>
      <c r="N370" s="215"/>
      <c r="O370" s="107" t="s">
        <v>52</v>
      </c>
      <c r="P370" s="53">
        <f>U370</f>
        <v>0</v>
      </c>
      <c r="Q370" s="54" t="s">
        <v>8</v>
      </c>
      <c r="R370" s="55">
        <f>IF(Y370/15&gt;0,W370+ROUND(Y370/30,0),W370)</f>
        <v>0</v>
      </c>
      <c r="S370" s="64" t="s">
        <v>9</v>
      </c>
      <c r="T370" s="62" t="str">
        <f t="shared" si="142"/>
        <v xml:space="preserve"> </v>
      </c>
      <c r="U370" s="115">
        <f>SUMIF(T364:T368,"△",U364:U368)</f>
        <v>0</v>
      </c>
      <c r="V370" s="116" t="s">
        <v>8</v>
      </c>
      <c r="W370" s="117">
        <f>SUMIF(T364:T368,"△",W364:W368)</f>
        <v>0</v>
      </c>
      <c r="X370" s="116" t="s">
        <v>9</v>
      </c>
      <c r="Y370" s="117">
        <f>SUMIF(T364:T368,"△",Y364:Y368)</f>
        <v>0</v>
      </c>
      <c r="Z370" s="118" t="s">
        <v>10</v>
      </c>
      <c r="AA370" s="119"/>
      <c r="AC370" s="1">
        <f>P370*12+R370</f>
        <v>0</v>
      </c>
      <c r="AD370" s="42" t="s">
        <v>69</v>
      </c>
      <c r="AE370" s="42">
        <f>ROUNDDOWN(AC370/3,0)</f>
        <v>0</v>
      </c>
      <c r="AF370" s="1" t="s">
        <v>70</v>
      </c>
      <c r="AG370" s="1">
        <f>ROUNDDOWN(AE370/12,0)</f>
        <v>0</v>
      </c>
      <c r="AH370" s="1" t="s">
        <v>54</v>
      </c>
      <c r="AI370" s="1">
        <f>ROUNDDOWN(AE370-AG370*12,0)</f>
        <v>0</v>
      </c>
      <c r="AJ370" s="1" t="s">
        <v>68</v>
      </c>
      <c r="AK370" s="1" t="str">
        <f t="shared" si="143"/>
        <v/>
      </c>
      <c r="AL370" s="218" t="e">
        <f t="shared" si="146"/>
        <v>#VALUE!</v>
      </c>
    </row>
    <row r="371" spans="1:38" ht="20.149999999999999" hidden="1" customHeight="1" outlineLevel="1" thickTop="1" thickBot="1" x14ac:dyDescent="0.25">
      <c r="A371" s="12"/>
      <c r="B371" s="29"/>
      <c r="C371" s="5"/>
      <c r="D371" s="12"/>
      <c r="E371" s="35" t="str">
        <f t="shared" si="152"/>
        <v xml:space="preserve"> </v>
      </c>
      <c r="F371" s="44"/>
      <c r="G371" s="44"/>
      <c r="H371" s="44"/>
      <c r="I371" s="23"/>
      <c r="J371" s="24"/>
      <c r="K371" s="25"/>
      <c r="L371" s="60"/>
      <c r="M371" s="224"/>
      <c r="N371" s="185"/>
      <c r="O371" s="108" t="s">
        <v>53</v>
      </c>
      <c r="P371" s="56">
        <f>P369+AG370</f>
        <v>0</v>
      </c>
      <c r="Q371" s="57" t="s">
        <v>54</v>
      </c>
      <c r="R371" s="58">
        <f>R369+AI370</f>
        <v>0</v>
      </c>
      <c r="S371" s="57" t="s">
        <v>55</v>
      </c>
      <c r="T371" s="78" t="str">
        <f t="shared" si="142"/>
        <v xml:space="preserve"> </v>
      </c>
      <c r="U371" s="120">
        <f>IF(R371/12&gt;1,P371+ROUNDDOWN(R371/12,0),P371)</f>
        <v>0</v>
      </c>
      <c r="V371" s="121" t="s">
        <v>54</v>
      </c>
      <c r="W371" s="121">
        <f>IF(R371/12&gt;1,R371-ROUNDDOWN(R371/12,0)*12,R371)</f>
        <v>0</v>
      </c>
      <c r="X371" s="121" t="s">
        <v>55</v>
      </c>
      <c r="Y371" s="121"/>
      <c r="Z371" s="122"/>
      <c r="AA371" s="123" t="str">
        <f>VLOOKUP(U371*12+W371,月⇒ランク!A:B,2,TRUE)</f>
        <v>Ｋ</v>
      </c>
      <c r="AB371" s="1">
        <f>U371*12+W371</f>
        <v>0</v>
      </c>
      <c r="AK371" s="1" t="str">
        <f t="shared" si="143"/>
        <v/>
      </c>
      <c r="AL371" s="218" t="e">
        <f t="shared" si="146"/>
        <v>#VALUE!</v>
      </c>
    </row>
    <row r="372" spans="1:38" ht="20.149999999999999" hidden="1" customHeight="1" outlineLevel="1" thickTop="1" x14ac:dyDescent="0.2">
      <c r="A372" s="11">
        <v>47</v>
      </c>
      <c r="B372" s="28"/>
      <c r="C372" s="3"/>
      <c r="D372" s="32"/>
      <c r="E372" s="33" t="str">
        <f t="shared" si="152"/>
        <v xml:space="preserve"> </v>
      </c>
      <c r="F372" s="41"/>
      <c r="G372" s="41"/>
      <c r="H372" s="41"/>
      <c r="I372" s="13"/>
      <c r="J372" s="14"/>
      <c r="K372" s="15"/>
      <c r="L372" s="226"/>
      <c r="M372" s="222"/>
      <c r="N372" s="214"/>
      <c r="O372" s="67"/>
      <c r="P372" s="37">
        <f t="shared" ref="P372:P376" si="163">U372</f>
        <v>124</v>
      </c>
      <c r="Q372" s="14" t="s">
        <v>8</v>
      </c>
      <c r="R372" s="39">
        <f t="shared" ref="R372:R376" si="164">IF(Y372&gt;=15,W372+1,W372)</f>
        <v>3</v>
      </c>
      <c r="S372" s="14" t="s">
        <v>9</v>
      </c>
      <c r="T372" s="17" t="str">
        <f t="shared" si="142"/>
        <v xml:space="preserve"> </v>
      </c>
      <c r="U372" s="16">
        <f>DATEDIF(I372,$O$1,"y")</f>
        <v>124</v>
      </c>
      <c r="V372" s="14" t="s">
        <v>8</v>
      </c>
      <c r="W372" s="14">
        <f>DATEDIF(I372,$O$1,"ym")</f>
        <v>3</v>
      </c>
      <c r="X372" s="14" t="s">
        <v>9</v>
      </c>
      <c r="Y372" s="14">
        <f>DATEDIF(I372,$O$1,"md")</f>
        <v>1</v>
      </c>
      <c r="Z372" s="15" t="s">
        <v>10</v>
      </c>
      <c r="AA372" s="17"/>
      <c r="AK372" s="1" t="str">
        <f t="shared" si="143"/>
        <v/>
      </c>
      <c r="AL372" s="218" t="e">
        <f t="shared" si="146"/>
        <v>#VALUE!</v>
      </c>
    </row>
    <row r="373" spans="1:38" ht="20.149999999999999" hidden="1" customHeight="1" outlineLevel="1" x14ac:dyDescent="0.2">
      <c r="A373" s="27"/>
      <c r="B373" s="31"/>
      <c r="C373" s="4"/>
      <c r="D373" s="27"/>
      <c r="E373" s="34" t="str">
        <f t="shared" si="152"/>
        <v xml:space="preserve"> </v>
      </c>
      <c r="F373" s="43"/>
      <c r="G373" s="43"/>
      <c r="H373" s="43"/>
      <c r="I373" s="18"/>
      <c r="J373" s="19"/>
      <c r="K373" s="26"/>
      <c r="L373" s="26"/>
      <c r="M373" s="223"/>
      <c r="N373" s="215"/>
      <c r="O373" s="45"/>
      <c r="P373" s="38">
        <f t="shared" si="163"/>
        <v>0</v>
      </c>
      <c r="Q373" s="19" t="s">
        <v>8</v>
      </c>
      <c r="R373" s="40">
        <f t="shared" si="164"/>
        <v>0</v>
      </c>
      <c r="S373" s="19" t="s">
        <v>9</v>
      </c>
      <c r="T373" s="22" t="str">
        <f t="shared" si="142"/>
        <v xml:space="preserve"> </v>
      </c>
      <c r="U373" s="21">
        <f>DATEDIF(I373,K373,"y")</f>
        <v>0</v>
      </c>
      <c r="V373" s="19" t="s">
        <v>8</v>
      </c>
      <c r="W373" s="19">
        <f>DATEDIF(I373,K373,"ym")</f>
        <v>0</v>
      </c>
      <c r="X373" s="19" t="s">
        <v>9</v>
      </c>
      <c r="Y373" s="19">
        <f>DATEDIF(I373,K373,"md")</f>
        <v>0</v>
      </c>
      <c r="Z373" s="20" t="s">
        <v>10</v>
      </c>
      <c r="AA373" s="22"/>
      <c r="AK373" s="1" t="str">
        <f t="shared" si="143"/>
        <v/>
      </c>
      <c r="AL373" s="218" t="e">
        <f t="shared" si="146"/>
        <v>#VALUE!</v>
      </c>
    </row>
    <row r="374" spans="1:38" ht="20.149999999999999" hidden="1" customHeight="1" outlineLevel="1" x14ac:dyDescent="0.2">
      <c r="A374" s="27"/>
      <c r="B374" s="31"/>
      <c r="C374" s="4"/>
      <c r="D374" s="27"/>
      <c r="E374" s="34" t="str">
        <f t="shared" si="152"/>
        <v xml:space="preserve"> </v>
      </c>
      <c r="F374" s="43"/>
      <c r="G374" s="43"/>
      <c r="H374" s="43"/>
      <c r="I374" s="18"/>
      <c r="J374" s="19"/>
      <c r="K374" s="26"/>
      <c r="L374" s="163"/>
      <c r="M374" s="223"/>
      <c r="N374" s="215"/>
      <c r="O374" s="158"/>
      <c r="P374" s="38">
        <f t="shared" si="163"/>
        <v>0</v>
      </c>
      <c r="Q374" s="19" t="s">
        <v>8</v>
      </c>
      <c r="R374" s="40">
        <f t="shared" si="164"/>
        <v>0</v>
      </c>
      <c r="S374" s="19" t="s">
        <v>9</v>
      </c>
      <c r="T374" s="22" t="str">
        <f t="shared" si="142"/>
        <v xml:space="preserve"> </v>
      </c>
      <c r="U374" s="21">
        <f>DATEDIF(I374,K374,"y")</f>
        <v>0</v>
      </c>
      <c r="V374" s="19" t="s">
        <v>8</v>
      </c>
      <c r="W374" s="19">
        <f>DATEDIF(I374,K374,"ym")</f>
        <v>0</v>
      </c>
      <c r="X374" s="19" t="s">
        <v>9</v>
      </c>
      <c r="Y374" s="19">
        <f>DATEDIF(I374,K374,"md")</f>
        <v>0</v>
      </c>
      <c r="Z374" s="20" t="s">
        <v>10</v>
      </c>
      <c r="AA374" s="22"/>
      <c r="AK374" s="1" t="str">
        <f t="shared" si="143"/>
        <v/>
      </c>
      <c r="AL374" s="218" t="e">
        <f t="shared" si="146"/>
        <v>#VALUE!</v>
      </c>
    </row>
    <row r="375" spans="1:38" ht="20.149999999999999" hidden="1" customHeight="1" outlineLevel="1" x14ac:dyDescent="0.2">
      <c r="A375" s="27"/>
      <c r="B375" s="31"/>
      <c r="C375" s="4"/>
      <c r="D375" s="27"/>
      <c r="E375" s="34" t="str">
        <f t="shared" si="152"/>
        <v xml:space="preserve"> </v>
      </c>
      <c r="F375" s="43"/>
      <c r="G375" s="43"/>
      <c r="H375" s="43"/>
      <c r="I375" s="59"/>
      <c r="J375" s="54"/>
      <c r="K375" s="60"/>
      <c r="L375" s="20"/>
      <c r="M375" s="223"/>
      <c r="N375" s="215"/>
      <c r="O375" s="61"/>
      <c r="P375" s="53">
        <f t="shared" si="163"/>
        <v>0</v>
      </c>
      <c r="Q375" s="54" t="s">
        <v>8</v>
      </c>
      <c r="R375" s="55">
        <f t="shared" si="164"/>
        <v>0</v>
      </c>
      <c r="S375" s="54" t="s">
        <v>9</v>
      </c>
      <c r="T375" s="62" t="str">
        <f t="shared" si="142"/>
        <v xml:space="preserve"> </v>
      </c>
      <c r="U375" s="63">
        <f>DATEDIF(I375,K375,"y")</f>
        <v>0</v>
      </c>
      <c r="V375" s="54" t="s">
        <v>8</v>
      </c>
      <c r="W375" s="54">
        <f>DATEDIF(I375,K375,"ym")</f>
        <v>0</v>
      </c>
      <c r="X375" s="54" t="s">
        <v>9</v>
      </c>
      <c r="Y375" s="54">
        <f>DATEDIF(I375,K375,"md")</f>
        <v>0</v>
      </c>
      <c r="Z375" s="64" t="s">
        <v>10</v>
      </c>
      <c r="AA375" s="62"/>
      <c r="AK375" s="1" t="str">
        <f t="shared" si="143"/>
        <v/>
      </c>
      <c r="AL375" s="218" t="e">
        <f t="shared" si="146"/>
        <v>#VALUE!</v>
      </c>
    </row>
    <row r="376" spans="1:38" ht="20.149999999999999" hidden="1" customHeight="1" outlineLevel="1" thickBot="1" x14ac:dyDescent="0.25">
      <c r="A376" s="27"/>
      <c r="B376" s="31"/>
      <c r="C376" s="4"/>
      <c r="D376" s="27"/>
      <c r="E376" s="34" t="str">
        <f t="shared" si="152"/>
        <v xml:space="preserve"> </v>
      </c>
      <c r="F376" s="43"/>
      <c r="G376" s="43"/>
      <c r="H376" s="43"/>
      <c r="I376" s="59"/>
      <c r="J376" s="54"/>
      <c r="K376" s="60"/>
      <c r="L376" s="20"/>
      <c r="M376" s="223"/>
      <c r="N376" s="215"/>
      <c r="O376" s="61"/>
      <c r="P376" s="53">
        <f t="shared" si="163"/>
        <v>0</v>
      </c>
      <c r="Q376" s="54" t="s">
        <v>8</v>
      </c>
      <c r="R376" s="55">
        <f t="shared" si="164"/>
        <v>0</v>
      </c>
      <c r="S376" s="54" t="s">
        <v>9</v>
      </c>
      <c r="T376" s="62" t="str">
        <f t="shared" si="142"/>
        <v xml:space="preserve"> </v>
      </c>
      <c r="U376" s="63">
        <f>DATEDIF(I376,K376,"y")</f>
        <v>0</v>
      </c>
      <c r="V376" s="54" t="s">
        <v>8</v>
      </c>
      <c r="W376" s="54">
        <f>DATEDIF(I376,K376,"ym")</f>
        <v>0</v>
      </c>
      <c r="X376" s="54" t="s">
        <v>9</v>
      </c>
      <c r="Y376" s="54">
        <f>DATEDIF(I376,K376,"md")</f>
        <v>0</v>
      </c>
      <c r="Z376" s="64" t="s">
        <v>10</v>
      </c>
      <c r="AA376" s="62"/>
      <c r="AK376" s="1" t="str">
        <f t="shared" si="143"/>
        <v/>
      </c>
      <c r="AL376" s="218" t="e">
        <f t="shared" si="146"/>
        <v>#VALUE!</v>
      </c>
    </row>
    <row r="377" spans="1:38" ht="20.149999999999999" hidden="1" customHeight="1" outlineLevel="1" thickTop="1" x14ac:dyDescent="0.2">
      <c r="A377" s="27"/>
      <c r="B377" s="31"/>
      <c r="C377" s="4"/>
      <c r="D377" s="27"/>
      <c r="E377" s="34" t="str">
        <f t="shared" si="152"/>
        <v xml:space="preserve"> </v>
      </c>
      <c r="F377" s="43"/>
      <c r="G377" s="43"/>
      <c r="H377" s="43"/>
      <c r="I377" s="59"/>
      <c r="J377" s="54"/>
      <c r="K377" s="60"/>
      <c r="L377" s="20"/>
      <c r="M377" s="223"/>
      <c r="N377" s="215"/>
      <c r="O377" s="102" t="s">
        <v>51</v>
      </c>
      <c r="P377" s="103">
        <f>U377</f>
        <v>0</v>
      </c>
      <c r="Q377" s="104" t="s">
        <v>8</v>
      </c>
      <c r="R377" s="105">
        <f>IF(Y377/15&gt;0,W377+ROUND(Y377/30,0),W377)</f>
        <v>0</v>
      </c>
      <c r="S377" s="104" t="s">
        <v>9</v>
      </c>
      <c r="T377" s="106" t="str">
        <f t="shared" si="142"/>
        <v xml:space="preserve"> </v>
      </c>
      <c r="U377" s="103">
        <f>SUMIF(T372:T376,"○",U372:U376)</f>
        <v>0</v>
      </c>
      <c r="V377" s="111" t="s">
        <v>8</v>
      </c>
      <c r="W377" s="112">
        <f>SUMIF(T372:T376,"○",W372:W376)</f>
        <v>0</v>
      </c>
      <c r="X377" s="111" t="s">
        <v>9</v>
      </c>
      <c r="Y377" s="112">
        <f>SUMIF(T372:T376,"○",Y372:Y376)</f>
        <v>0</v>
      </c>
      <c r="Z377" s="113" t="s">
        <v>10</v>
      </c>
      <c r="AA377" s="114"/>
      <c r="AK377" s="1" t="str">
        <f t="shared" si="143"/>
        <v/>
      </c>
      <c r="AL377" s="218" t="e">
        <f t="shared" si="146"/>
        <v>#VALUE!</v>
      </c>
    </row>
    <row r="378" spans="1:38" ht="20.149999999999999" hidden="1" customHeight="1" outlineLevel="1" thickBot="1" x14ac:dyDescent="0.25">
      <c r="A378" s="27"/>
      <c r="B378" s="31"/>
      <c r="C378" s="4"/>
      <c r="D378" s="27"/>
      <c r="E378" s="34" t="str">
        <f t="shared" si="152"/>
        <v xml:space="preserve"> </v>
      </c>
      <c r="F378" s="43"/>
      <c r="G378" s="43"/>
      <c r="H378" s="43"/>
      <c r="I378" s="59"/>
      <c r="J378" s="54"/>
      <c r="K378" s="64"/>
      <c r="L378" s="20"/>
      <c r="M378" s="223"/>
      <c r="N378" s="215"/>
      <c r="O378" s="107" t="s">
        <v>52</v>
      </c>
      <c r="P378" s="53">
        <f>U378</f>
        <v>0</v>
      </c>
      <c r="Q378" s="54" t="s">
        <v>8</v>
      </c>
      <c r="R378" s="55">
        <f>IF(Y378/15&gt;0,W378+ROUND(Y378/30,0),W378)</f>
        <v>0</v>
      </c>
      <c r="S378" s="64" t="s">
        <v>9</v>
      </c>
      <c r="T378" s="62" t="str">
        <f t="shared" si="142"/>
        <v xml:space="preserve"> </v>
      </c>
      <c r="U378" s="115">
        <f>SUMIF(T372:T376,"△",U372:U376)</f>
        <v>0</v>
      </c>
      <c r="V378" s="116" t="s">
        <v>8</v>
      </c>
      <c r="W378" s="117">
        <f>SUMIF(T372:T376,"△",W372:W376)</f>
        <v>0</v>
      </c>
      <c r="X378" s="116" t="s">
        <v>9</v>
      </c>
      <c r="Y378" s="117">
        <f>SUMIF(T372:T376,"△",Y372:Y376)</f>
        <v>0</v>
      </c>
      <c r="Z378" s="118" t="s">
        <v>10</v>
      </c>
      <c r="AA378" s="119"/>
      <c r="AC378" s="1">
        <f>P378*12+R378</f>
        <v>0</v>
      </c>
      <c r="AD378" s="42" t="s">
        <v>69</v>
      </c>
      <c r="AE378" s="42">
        <f>ROUNDDOWN(AC378/3,0)</f>
        <v>0</v>
      </c>
      <c r="AF378" s="1" t="s">
        <v>70</v>
      </c>
      <c r="AG378" s="1">
        <f>ROUNDDOWN(AE378/12,0)</f>
        <v>0</v>
      </c>
      <c r="AH378" s="1" t="s">
        <v>54</v>
      </c>
      <c r="AI378" s="1">
        <f>ROUNDDOWN(AE378-AG378*12,0)</f>
        <v>0</v>
      </c>
      <c r="AJ378" s="1" t="s">
        <v>68</v>
      </c>
      <c r="AK378" s="1" t="str">
        <f t="shared" si="143"/>
        <v/>
      </c>
      <c r="AL378" s="218" t="e">
        <f t="shared" si="146"/>
        <v>#VALUE!</v>
      </c>
    </row>
    <row r="379" spans="1:38" ht="20.149999999999999" hidden="1" customHeight="1" outlineLevel="1" thickTop="1" thickBot="1" x14ac:dyDescent="0.25">
      <c r="A379" s="12"/>
      <c r="B379" s="29"/>
      <c r="C379" s="5"/>
      <c r="D379" s="12"/>
      <c r="E379" s="35" t="str">
        <f t="shared" si="152"/>
        <v xml:space="preserve"> </v>
      </c>
      <c r="F379" s="44"/>
      <c r="G379" s="44"/>
      <c r="H379" s="44"/>
      <c r="I379" s="23"/>
      <c r="J379" s="24"/>
      <c r="K379" s="25"/>
      <c r="L379" s="60"/>
      <c r="M379" s="224"/>
      <c r="N379" s="185"/>
      <c r="O379" s="108" t="s">
        <v>53</v>
      </c>
      <c r="P379" s="56">
        <f>P377+AG378</f>
        <v>0</v>
      </c>
      <c r="Q379" s="57" t="s">
        <v>54</v>
      </c>
      <c r="R379" s="58">
        <f>R377+AI378</f>
        <v>0</v>
      </c>
      <c r="S379" s="57" t="s">
        <v>55</v>
      </c>
      <c r="T379" s="78" t="str">
        <f t="shared" si="142"/>
        <v xml:space="preserve"> </v>
      </c>
      <c r="U379" s="120">
        <f>IF(R379/12&gt;1,P379+ROUNDDOWN(R379/12,0),P379)</f>
        <v>0</v>
      </c>
      <c r="V379" s="121" t="s">
        <v>54</v>
      </c>
      <c r="W379" s="121">
        <f>IF(R379/12&gt;1,R379-ROUNDDOWN(R379/12,0)*12,R379)</f>
        <v>0</v>
      </c>
      <c r="X379" s="121" t="s">
        <v>55</v>
      </c>
      <c r="Y379" s="121"/>
      <c r="Z379" s="122"/>
      <c r="AA379" s="123" t="str">
        <f>VLOOKUP(U379*12+W379,月⇒ランク!A:B,2,TRUE)</f>
        <v>Ｋ</v>
      </c>
      <c r="AB379" s="1">
        <f>U379*12+W379</f>
        <v>0</v>
      </c>
      <c r="AK379" s="1" t="str">
        <f t="shared" si="143"/>
        <v/>
      </c>
      <c r="AL379" s="218" t="e">
        <f t="shared" si="146"/>
        <v>#VALUE!</v>
      </c>
    </row>
    <row r="380" spans="1:38" ht="20.149999999999999" hidden="1" customHeight="1" outlineLevel="1" thickTop="1" x14ac:dyDescent="0.2">
      <c r="A380" s="11">
        <v>48</v>
      </c>
      <c r="B380" s="28"/>
      <c r="C380" s="3"/>
      <c r="D380" s="32"/>
      <c r="E380" s="33" t="str">
        <f t="shared" si="152"/>
        <v xml:space="preserve"> </v>
      </c>
      <c r="F380" s="41"/>
      <c r="G380" s="41"/>
      <c r="H380" s="41"/>
      <c r="I380" s="13"/>
      <c r="J380" s="14"/>
      <c r="K380" s="15"/>
      <c r="L380" s="226"/>
      <c r="M380" s="222"/>
      <c r="N380" s="214"/>
      <c r="O380" s="65"/>
      <c r="P380" s="37">
        <f t="shared" ref="P380:P384" si="165">U380</f>
        <v>124</v>
      </c>
      <c r="Q380" s="14" t="s">
        <v>8</v>
      </c>
      <c r="R380" s="39">
        <f t="shared" ref="R380:R384" si="166">IF(Y380&gt;=15,W380+1,W380)</f>
        <v>3</v>
      </c>
      <c r="S380" s="14" t="s">
        <v>9</v>
      </c>
      <c r="T380" s="17" t="str">
        <f t="shared" si="142"/>
        <v xml:space="preserve"> </v>
      </c>
      <c r="U380" s="16">
        <f>DATEDIF(I380,$O$1,"y")</f>
        <v>124</v>
      </c>
      <c r="V380" s="14" t="s">
        <v>8</v>
      </c>
      <c r="W380" s="14">
        <f>DATEDIF(I380,$O$1,"ym")</f>
        <v>3</v>
      </c>
      <c r="X380" s="14" t="s">
        <v>9</v>
      </c>
      <c r="Y380" s="14">
        <f>DATEDIF(I380,$O$1,"md")</f>
        <v>1</v>
      </c>
      <c r="Z380" s="15" t="s">
        <v>10</v>
      </c>
      <c r="AA380" s="17"/>
      <c r="AK380" s="1" t="str">
        <f t="shared" si="143"/>
        <v/>
      </c>
      <c r="AL380" s="218" t="e">
        <f t="shared" si="146"/>
        <v>#VALUE!</v>
      </c>
    </row>
    <row r="381" spans="1:38" ht="20.149999999999999" hidden="1" customHeight="1" outlineLevel="1" x14ac:dyDescent="0.2">
      <c r="A381" s="27"/>
      <c r="B381" s="31"/>
      <c r="C381" s="4"/>
      <c r="D381" s="27"/>
      <c r="E381" s="34" t="str">
        <f t="shared" si="152"/>
        <v xml:space="preserve"> </v>
      </c>
      <c r="F381" s="43"/>
      <c r="G381" s="43"/>
      <c r="H381" s="43"/>
      <c r="I381" s="18"/>
      <c r="J381" s="19"/>
      <c r="K381" s="26"/>
      <c r="L381" s="26"/>
      <c r="M381" s="223"/>
      <c r="N381" s="215"/>
      <c r="O381" s="45"/>
      <c r="P381" s="38">
        <f t="shared" si="165"/>
        <v>0</v>
      </c>
      <c r="Q381" s="19" t="s">
        <v>8</v>
      </c>
      <c r="R381" s="40">
        <f t="shared" si="166"/>
        <v>0</v>
      </c>
      <c r="S381" s="19" t="s">
        <v>9</v>
      </c>
      <c r="T381" s="22" t="str">
        <f t="shared" si="142"/>
        <v xml:space="preserve"> </v>
      </c>
      <c r="U381" s="21">
        <f>DATEDIF(I381,K381,"y")</f>
        <v>0</v>
      </c>
      <c r="V381" s="19" t="s">
        <v>8</v>
      </c>
      <c r="W381" s="19">
        <f>DATEDIF(I381,K381,"ym")</f>
        <v>0</v>
      </c>
      <c r="X381" s="19" t="s">
        <v>9</v>
      </c>
      <c r="Y381" s="19">
        <f>DATEDIF(I381,K381,"md")</f>
        <v>0</v>
      </c>
      <c r="Z381" s="20" t="s">
        <v>10</v>
      </c>
      <c r="AA381" s="22"/>
      <c r="AK381" s="1" t="str">
        <f t="shared" si="143"/>
        <v/>
      </c>
      <c r="AL381" s="218" t="e">
        <f t="shared" si="146"/>
        <v>#VALUE!</v>
      </c>
    </row>
    <row r="382" spans="1:38" ht="20.149999999999999" hidden="1" customHeight="1" outlineLevel="1" x14ac:dyDescent="0.2">
      <c r="A382" s="27"/>
      <c r="B382" s="31"/>
      <c r="C382" s="4"/>
      <c r="D382" s="27"/>
      <c r="E382" s="34" t="str">
        <f t="shared" si="152"/>
        <v xml:space="preserve"> </v>
      </c>
      <c r="F382" s="43"/>
      <c r="G382" s="43"/>
      <c r="H382" s="43"/>
      <c r="I382" s="18"/>
      <c r="J382" s="19"/>
      <c r="K382" s="26"/>
      <c r="L382" s="26"/>
      <c r="M382" s="223"/>
      <c r="N382" s="215"/>
      <c r="O382" s="45"/>
      <c r="P382" s="38">
        <f t="shared" si="165"/>
        <v>0</v>
      </c>
      <c r="Q382" s="19" t="s">
        <v>8</v>
      </c>
      <c r="R382" s="40">
        <f t="shared" si="166"/>
        <v>0</v>
      </c>
      <c r="S382" s="19" t="s">
        <v>9</v>
      </c>
      <c r="T382" s="22" t="str">
        <f t="shared" si="142"/>
        <v xml:space="preserve"> </v>
      </c>
      <c r="U382" s="21">
        <f>DATEDIF(I382,K382,"y")</f>
        <v>0</v>
      </c>
      <c r="V382" s="19" t="s">
        <v>8</v>
      </c>
      <c r="W382" s="19">
        <f>DATEDIF(I382,K382,"ym")</f>
        <v>0</v>
      </c>
      <c r="X382" s="19" t="s">
        <v>9</v>
      </c>
      <c r="Y382" s="19">
        <f>DATEDIF(I382,K382,"md")</f>
        <v>0</v>
      </c>
      <c r="Z382" s="20" t="s">
        <v>10</v>
      </c>
      <c r="AA382" s="22"/>
      <c r="AK382" s="1" t="str">
        <f t="shared" si="143"/>
        <v/>
      </c>
      <c r="AL382" s="218" t="e">
        <f t="shared" si="146"/>
        <v>#VALUE!</v>
      </c>
    </row>
    <row r="383" spans="1:38" ht="20.149999999999999" hidden="1" customHeight="1" outlineLevel="1" x14ac:dyDescent="0.2">
      <c r="A383" s="27"/>
      <c r="B383" s="31"/>
      <c r="C383" s="4"/>
      <c r="D383" s="27"/>
      <c r="E383" s="34" t="str">
        <f t="shared" si="152"/>
        <v xml:space="preserve"> </v>
      </c>
      <c r="F383" s="43"/>
      <c r="G383" s="43"/>
      <c r="H383" s="43"/>
      <c r="I383" s="59"/>
      <c r="J383" s="54"/>
      <c r="K383" s="60"/>
      <c r="L383" s="60"/>
      <c r="M383" s="223"/>
      <c r="N383" s="215"/>
      <c r="O383" s="61"/>
      <c r="P383" s="53">
        <f t="shared" si="165"/>
        <v>0</v>
      </c>
      <c r="Q383" s="54" t="s">
        <v>8</v>
      </c>
      <c r="R383" s="55">
        <f t="shared" si="166"/>
        <v>0</v>
      </c>
      <c r="S383" s="54" t="s">
        <v>9</v>
      </c>
      <c r="T383" s="62" t="str">
        <f t="shared" si="142"/>
        <v xml:space="preserve"> </v>
      </c>
      <c r="U383" s="63">
        <f>DATEDIF(I383,K383,"y")</f>
        <v>0</v>
      </c>
      <c r="V383" s="54" t="s">
        <v>8</v>
      </c>
      <c r="W383" s="54">
        <f>DATEDIF(I383,K383,"ym")</f>
        <v>0</v>
      </c>
      <c r="X383" s="54" t="s">
        <v>9</v>
      </c>
      <c r="Y383" s="54">
        <f>DATEDIF(I383,K383,"md")</f>
        <v>0</v>
      </c>
      <c r="Z383" s="64" t="s">
        <v>10</v>
      </c>
      <c r="AA383" s="62"/>
      <c r="AK383" s="1" t="str">
        <f t="shared" si="143"/>
        <v/>
      </c>
      <c r="AL383" s="218" t="e">
        <f t="shared" si="146"/>
        <v>#VALUE!</v>
      </c>
    </row>
    <row r="384" spans="1:38" ht="20.149999999999999" hidden="1" customHeight="1" outlineLevel="1" thickBot="1" x14ac:dyDescent="0.25">
      <c r="A384" s="27"/>
      <c r="B384" s="31"/>
      <c r="C384" s="4"/>
      <c r="D384" s="27"/>
      <c r="E384" s="34" t="str">
        <f t="shared" si="152"/>
        <v xml:space="preserve"> </v>
      </c>
      <c r="F384" s="43"/>
      <c r="G384" s="43"/>
      <c r="H384" s="43"/>
      <c r="I384" s="59"/>
      <c r="J384" s="54"/>
      <c r="K384" s="60"/>
      <c r="L384" s="163"/>
      <c r="M384" s="223"/>
      <c r="N384" s="215"/>
      <c r="O384" s="61"/>
      <c r="P384" s="53">
        <f t="shared" si="165"/>
        <v>0</v>
      </c>
      <c r="Q384" s="54" t="s">
        <v>8</v>
      </c>
      <c r="R384" s="55">
        <f t="shared" si="166"/>
        <v>0</v>
      </c>
      <c r="S384" s="54" t="s">
        <v>9</v>
      </c>
      <c r="T384" s="62" t="str">
        <f t="shared" si="142"/>
        <v xml:space="preserve"> </v>
      </c>
      <c r="U384" s="63">
        <f>DATEDIF(I384,K384,"y")</f>
        <v>0</v>
      </c>
      <c r="V384" s="54" t="s">
        <v>8</v>
      </c>
      <c r="W384" s="54">
        <f>DATEDIF(I384,K384,"ym")</f>
        <v>0</v>
      </c>
      <c r="X384" s="54" t="s">
        <v>9</v>
      </c>
      <c r="Y384" s="54">
        <f>DATEDIF(I384,K384,"md")</f>
        <v>0</v>
      </c>
      <c r="Z384" s="64" t="s">
        <v>10</v>
      </c>
      <c r="AA384" s="62"/>
      <c r="AK384" s="1" t="str">
        <f t="shared" si="143"/>
        <v/>
      </c>
      <c r="AL384" s="218" t="e">
        <f t="shared" si="146"/>
        <v>#VALUE!</v>
      </c>
    </row>
    <row r="385" spans="1:38" ht="20.149999999999999" hidden="1" customHeight="1" outlineLevel="1" thickTop="1" x14ac:dyDescent="0.2">
      <c r="A385" s="27"/>
      <c r="B385" s="31"/>
      <c r="C385" s="4"/>
      <c r="D385" s="27"/>
      <c r="E385" s="34" t="str">
        <f t="shared" si="152"/>
        <v xml:space="preserve"> </v>
      </c>
      <c r="F385" s="43"/>
      <c r="G385" s="43"/>
      <c r="H385" s="43"/>
      <c r="I385" s="59"/>
      <c r="J385" s="54"/>
      <c r="K385" s="60"/>
      <c r="L385" s="20"/>
      <c r="M385" s="223"/>
      <c r="N385" s="215"/>
      <c r="O385" s="102" t="s">
        <v>51</v>
      </c>
      <c r="P385" s="103">
        <f>U385</f>
        <v>0</v>
      </c>
      <c r="Q385" s="104" t="s">
        <v>8</v>
      </c>
      <c r="R385" s="105">
        <f>IF(Y385/15&gt;0,W385+ROUND(Y385/30,0),W385)</f>
        <v>0</v>
      </c>
      <c r="S385" s="104" t="s">
        <v>9</v>
      </c>
      <c r="T385" s="106" t="str">
        <f t="shared" si="142"/>
        <v xml:space="preserve"> </v>
      </c>
      <c r="U385" s="103">
        <f>SUMIF(T380:T384,"○",U380:U384)</f>
        <v>0</v>
      </c>
      <c r="V385" s="111" t="s">
        <v>8</v>
      </c>
      <c r="W385" s="112">
        <f>SUMIF(T380:T384,"○",W380:W384)</f>
        <v>0</v>
      </c>
      <c r="X385" s="111" t="s">
        <v>9</v>
      </c>
      <c r="Y385" s="112">
        <f>SUMIF(T380:T384,"○",Y380:Y384)</f>
        <v>0</v>
      </c>
      <c r="Z385" s="113" t="s">
        <v>10</v>
      </c>
      <c r="AA385" s="114"/>
      <c r="AK385" s="1" t="str">
        <f t="shared" si="143"/>
        <v/>
      </c>
      <c r="AL385" s="218" t="e">
        <f t="shared" si="146"/>
        <v>#VALUE!</v>
      </c>
    </row>
    <row r="386" spans="1:38" ht="20.149999999999999" hidden="1" customHeight="1" outlineLevel="1" thickBot="1" x14ac:dyDescent="0.25">
      <c r="A386" s="27"/>
      <c r="B386" s="31"/>
      <c r="C386" s="4"/>
      <c r="D386" s="27"/>
      <c r="E386" s="34" t="str">
        <f t="shared" si="152"/>
        <v xml:space="preserve"> </v>
      </c>
      <c r="F386" s="43"/>
      <c r="G386" s="43"/>
      <c r="H386" s="43"/>
      <c r="I386" s="59"/>
      <c r="J386" s="54"/>
      <c r="K386" s="64"/>
      <c r="L386" s="20"/>
      <c r="M386" s="223"/>
      <c r="N386" s="215"/>
      <c r="O386" s="107" t="s">
        <v>52</v>
      </c>
      <c r="P386" s="53">
        <f>U386</f>
        <v>0</v>
      </c>
      <c r="Q386" s="54" t="s">
        <v>8</v>
      </c>
      <c r="R386" s="55">
        <f>IF(Y386/15&gt;0,W386+ROUND(Y386/30,0),W386)</f>
        <v>0</v>
      </c>
      <c r="S386" s="64" t="s">
        <v>9</v>
      </c>
      <c r="T386" s="62" t="str">
        <f t="shared" si="142"/>
        <v xml:space="preserve"> </v>
      </c>
      <c r="U386" s="115">
        <f>SUMIF(T380:T384,"△",U380:U384)</f>
        <v>0</v>
      </c>
      <c r="V386" s="116" t="s">
        <v>8</v>
      </c>
      <c r="W386" s="117">
        <f>SUMIF(T380:T384,"△",W380:W384)</f>
        <v>0</v>
      </c>
      <c r="X386" s="116" t="s">
        <v>9</v>
      </c>
      <c r="Y386" s="117">
        <f>SUMIF(T380:T384,"△",Y380:Y384)</f>
        <v>0</v>
      </c>
      <c r="Z386" s="118" t="s">
        <v>10</v>
      </c>
      <c r="AA386" s="119"/>
      <c r="AC386" s="1">
        <f>P386*12+R386</f>
        <v>0</v>
      </c>
      <c r="AD386" s="42" t="s">
        <v>69</v>
      </c>
      <c r="AE386" s="42">
        <f>ROUNDDOWN(AC386/3,0)</f>
        <v>0</v>
      </c>
      <c r="AF386" s="1" t="s">
        <v>70</v>
      </c>
      <c r="AG386" s="1">
        <f>ROUNDDOWN(AE386/12,0)</f>
        <v>0</v>
      </c>
      <c r="AH386" s="1" t="s">
        <v>54</v>
      </c>
      <c r="AI386" s="1">
        <f>ROUNDDOWN(AE386-AG386*12,0)</f>
        <v>0</v>
      </c>
      <c r="AJ386" s="1" t="s">
        <v>68</v>
      </c>
      <c r="AK386" s="1" t="str">
        <f t="shared" si="143"/>
        <v/>
      </c>
      <c r="AL386" s="218" t="e">
        <f t="shared" si="146"/>
        <v>#VALUE!</v>
      </c>
    </row>
    <row r="387" spans="1:38" ht="20.149999999999999" hidden="1" customHeight="1" outlineLevel="1" thickTop="1" thickBot="1" x14ac:dyDescent="0.25">
      <c r="A387" s="12"/>
      <c r="B387" s="29"/>
      <c r="C387" s="5"/>
      <c r="D387" s="12"/>
      <c r="E387" s="35" t="str">
        <f t="shared" si="152"/>
        <v xml:space="preserve"> </v>
      </c>
      <c r="F387" s="44"/>
      <c r="G387" s="44"/>
      <c r="H387" s="44"/>
      <c r="I387" s="23"/>
      <c r="J387" s="24"/>
      <c r="K387" s="25"/>
      <c r="L387" s="60"/>
      <c r="M387" s="224"/>
      <c r="N387" s="185"/>
      <c r="O387" s="108" t="s">
        <v>53</v>
      </c>
      <c r="P387" s="56">
        <f>P385+AG386</f>
        <v>0</v>
      </c>
      <c r="Q387" s="57" t="s">
        <v>54</v>
      </c>
      <c r="R387" s="58">
        <f>R385+AI386</f>
        <v>0</v>
      </c>
      <c r="S387" s="57" t="s">
        <v>55</v>
      </c>
      <c r="T387" s="78" t="str">
        <f t="shared" si="142"/>
        <v xml:space="preserve"> </v>
      </c>
      <c r="U387" s="120">
        <f>IF(R387/12&gt;1,P387+ROUNDDOWN(R387/12,0),P387)</f>
        <v>0</v>
      </c>
      <c r="V387" s="121" t="s">
        <v>54</v>
      </c>
      <c r="W387" s="121">
        <f>IF(R387/12&gt;1,R387-ROUNDDOWN(R387/12,0)*12,R387)</f>
        <v>0</v>
      </c>
      <c r="X387" s="121" t="s">
        <v>55</v>
      </c>
      <c r="Y387" s="121"/>
      <c r="Z387" s="122"/>
      <c r="AA387" s="123" t="str">
        <f>VLOOKUP(U387*12+W387,月⇒ランク!A:B,2,TRUE)</f>
        <v>Ｋ</v>
      </c>
      <c r="AB387" s="1">
        <f>U387*12+W387</f>
        <v>0</v>
      </c>
      <c r="AK387" s="1" t="str">
        <f t="shared" si="143"/>
        <v/>
      </c>
      <c r="AL387" s="218" t="e">
        <f t="shared" si="146"/>
        <v>#VALUE!</v>
      </c>
    </row>
    <row r="388" spans="1:38" ht="20.149999999999999" hidden="1" customHeight="1" outlineLevel="1" thickTop="1" x14ac:dyDescent="0.2">
      <c r="A388" s="11">
        <v>49</v>
      </c>
      <c r="B388" s="28"/>
      <c r="C388" s="3"/>
      <c r="D388" s="32"/>
      <c r="E388" s="33" t="str">
        <f t="shared" si="152"/>
        <v xml:space="preserve"> </v>
      </c>
      <c r="F388" s="41"/>
      <c r="G388" s="41"/>
      <c r="H388" s="41"/>
      <c r="I388" s="13"/>
      <c r="J388" s="14"/>
      <c r="K388" s="15"/>
      <c r="L388" s="226"/>
      <c r="M388" s="222"/>
      <c r="N388" s="214"/>
      <c r="O388" s="65"/>
      <c r="P388" s="37">
        <f>U388</f>
        <v>124</v>
      </c>
      <c r="Q388" s="14" t="s">
        <v>8</v>
      </c>
      <c r="R388" s="39">
        <f>IF(Y388&gt;=15,W388+1,W388)</f>
        <v>3</v>
      </c>
      <c r="S388" s="14" t="s">
        <v>9</v>
      </c>
      <c r="T388" s="17" t="str">
        <f t="shared" si="142"/>
        <v xml:space="preserve"> </v>
      </c>
      <c r="U388" s="16">
        <f>DATEDIF(I388,$O$1,"y")</f>
        <v>124</v>
      </c>
      <c r="V388" s="14" t="s">
        <v>8</v>
      </c>
      <c r="W388" s="14">
        <f>DATEDIF(I388,$O$1,"ym")</f>
        <v>3</v>
      </c>
      <c r="X388" s="14" t="s">
        <v>9</v>
      </c>
      <c r="Y388" s="14">
        <f>DATEDIF(I388,$O$1,"md")</f>
        <v>1</v>
      </c>
      <c r="Z388" s="15" t="s">
        <v>10</v>
      </c>
      <c r="AA388" s="17"/>
      <c r="AK388" s="1" t="str">
        <f t="shared" si="143"/>
        <v/>
      </c>
      <c r="AL388" s="218" t="e">
        <f t="shared" si="146"/>
        <v>#VALUE!</v>
      </c>
    </row>
    <row r="389" spans="1:38" ht="20.149999999999999" hidden="1" customHeight="1" outlineLevel="1" x14ac:dyDescent="0.2">
      <c r="A389" s="27"/>
      <c r="B389" s="31"/>
      <c r="C389" s="4"/>
      <c r="D389" s="27"/>
      <c r="E389" s="34" t="str">
        <f t="shared" si="152"/>
        <v xml:space="preserve"> </v>
      </c>
      <c r="F389" s="43"/>
      <c r="G389" s="43"/>
      <c r="H389" s="43"/>
      <c r="I389" s="18"/>
      <c r="J389" s="19"/>
      <c r="K389" s="26"/>
      <c r="L389" s="26"/>
      <c r="M389" s="223"/>
      <c r="N389" s="215"/>
      <c r="O389" s="45"/>
      <c r="P389" s="38">
        <f>U389</f>
        <v>0</v>
      </c>
      <c r="Q389" s="19" t="s">
        <v>8</v>
      </c>
      <c r="R389" s="40">
        <f>IF(Y389&gt;=15,W389+1,W389)</f>
        <v>0</v>
      </c>
      <c r="S389" s="19" t="s">
        <v>9</v>
      </c>
      <c r="T389" s="22" t="str">
        <f t="shared" ref="T389:T403" si="167">IF(OR(L:L="現施設",L:L="同一法人"),"○",IF(L:L="他法人","△"," "))</f>
        <v xml:space="preserve"> </v>
      </c>
      <c r="U389" s="21">
        <f>DATEDIF(I389,K389,"y")</f>
        <v>0</v>
      </c>
      <c r="V389" s="19" t="s">
        <v>8</v>
      </c>
      <c r="W389" s="19">
        <f>DATEDIF(I389,K389,"ym")</f>
        <v>0</v>
      </c>
      <c r="X389" s="19" t="s">
        <v>9</v>
      </c>
      <c r="Y389" s="19">
        <f>DATEDIF(I389,K389,"md")</f>
        <v>0</v>
      </c>
      <c r="Z389" s="20" t="s">
        <v>10</v>
      </c>
      <c r="AA389" s="22"/>
      <c r="AK389" s="1" t="str">
        <f t="shared" ref="AK389:AK403" si="168">IF(N389="（老）特別養護老人ホーム（H12.4.1以前）",36616,"")</f>
        <v/>
      </c>
      <c r="AL389" s="218" t="e">
        <f t="shared" si="146"/>
        <v>#VALUE!</v>
      </c>
    </row>
    <row r="390" spans="1:38" ht="20.149999999999999" hidden="1" customHeight="1" outlineLevel="1" x14ac:dyDescent="0.2">
      <c r="A390" s="27"/>
      <c r="B390" s="31"/>
      <c r="C390" s="4"/>
      <c r="D390" s="27"/>
      <c r="E390" s="34" t="str">
        <f t="shared" si="152"/>
        <v xml:space="preserve"> </v>
      </c>
      <c r="F390" s="43"/>
      <c r="G390" s="43"/>
      <c r="H390" s="43"/>
      <c r="I390" s="59"/>
      <c r="J390" s="19"/>
      <c r="K390" s="26"/>
      <c r="L390" s="26"/>
      <c r="M390" s="223"/>
      <c r="N390" s="215"/>
      <c r="O390" s="45"/>
      <c r="P390" s="38">
        <f t="shared" ref="P390" si="169">U390</f>
        <v>0</v>
      </c>
      <c r="Q390" s="19" t="s">
        <v>8</v>
      </c>
      <c r="R390" s="40">
        <f t="shared" ref="R390" si="170">IF(Y390&gt;=15,W390+1,W390)</f>
        <v>0</v>
      </c>
      <c r="S390" s="19" t="s">
        <v>9</v>
      </c>
      <c r="T390" s="22" t="str">
        <f t="shared" si="167"/>
        <v xml:space="preserve"> </v>
      </c>
      <c r="U390" s="21">
        <f>DATEDIF(I390,K390,"y")</f>
        <v>0</v>
      </c>
      <c r="V390" s="19" t="s">
        <v>8</v>
      </c>
      <c r="W390" s="19">
        <f>DATEDIF(I390,K390,"ym")</f>
        <v>0</v>
      </c>
      <c r="X390" s="19" t="s">
        <v>9</v>
      </c>
      <c r="Y390" s="19">
        <f>DATEDIF(I390,K390,"md")</f>
        <v>0</v>
      </c>
      <c r="Z390" s="20" t="s">
        <v>10</v>
      </c>
      <c r="AA390" s="22"/>
      <c r="AK390" s="1" t="str">
        <f t="shared" si="168"/>
        <v/>
      </c>
      <c r="AL390" s="218" t="e">
        <f t="shared" ref="AL390:AL403" si="171">K390-AK390</f>
        <v>#VALUE!</v>
      </c>
    </row>
    <row r="391" spans="1:38" ht="20.149999999999999" hidden="1" customHeight="1" outlineLevel="1" x14ac:dyDescent="0.2">
      <c r="A391" s="27"/>
      <c r="B391" s="31"/>
      <c r="C391" s="4"/>
      <c r="D391" s="27"/>
      <c r="E391" s="34" t="str">
        <f t="shared" si="152"/>
        <v xml:space="preserve"> </v>
      </c>
      <c r="F391" s="43"/>
      <c r="G391" s="43"/>
      <c r="H391" s="43"/>
      <c r="I391" s="18"/>
      <c r="J391" s="19"/>
      <c r="K391" s="26"/>
      <c r="L391" s="26"/>
      <c r="M391" s="223"/>
      <c r="N391" s="215"/>
      <c r="O391" s="45"/>
      <c r="P391" s="38">
        <f>U391</f>
        <v>0</v>
      </c>
      <c r="Q391" s="19" t="s">
        <v>8</v>
      </c>
      <c r="R391" s="40">
        <f>IF(Y391&gt;=15,W391+1,W391)</f>
        <v>0</v>
      </c>
      <c r="S391" s="19" t="s">
        <v>9</v>
      </c>
      <c r="T391" s="22" t="str">
        <f t="shared" si="167"/>
        <v xml:space="preserve"> </v>
      </c>
      <c r="U391" s="21">
        <f>DATEDIF(I391,K391,"y")</f>
        <v>0</v>
      </c>
      <c r="V391" s="19" t="s">
        <v>8</v>
      </c>
      <c r="W391" s="19">
        <f>DATEDIF(I391,K391,"ym")</f>
        <v>0</v>
      </c>
      <c r="X391" s="19" t="s">
        <v>9</v>
      </c>
      <c r="Y391" s="19">
        <f>DATEDIF(I391,K391,"md")</f>
        <v>0</v>
      </c>
      <c r="Z391" s="20" t="s">
        <v>10</v>
      </c>
      <c r="AA391" s="22"/>
      <c r="AK391" s="1" t="str">
        <f t="shared" si="168"/>
        <v/>
      </c>
      <c r="AL391" s="218" t="e">
        <f t="shared" si="171"/>
        <v>#VALUE!</v>
      </c>
    </row>
    <row r="392" spans="1:38" ht="20.149999999999999" hidden="1" customHeight="1" outlineLevel="1" thickBot="1" x14ac:dyDescent="0.25">
      <c r="A392" s="27"/>
      <c r="B392" s="31"/>
      <c r="C392" s="4"/>
      <c r="D392" s="27"/>
      <c r="E392" s="34" t="str">
        <f t="shared" si="152"/>
        <v xml:space="preserve"> </v>
      </c>
      <c r="F392" s="43"/>
      <c r="G392" s="43"/>
      <c r="H392" s="43"/>
      <c r="I392" s="59"/>
      <c r="J392" s="19"/>
      <c r="K392" s="26"/>
      <c r="L392" s="26"/>
      <c r="M392" s="223"/>
      <c r="N392" s="215"/>
      <c r="O392" s="45"/>
      <c r="P392" s="38">
        <f t="shared" ref="P392" si="172">U392</f>
        <v>0</v>
      </c>
      <c r="Q392" s="19" t="s">
        <v>8</v>
      </c>
      <c r="R392" s="40">
        <f t="shared" ref="R392" si="173">IF(Y392&gt;=15,W392+1,W392)</f>
        <v>0</v>
      </c>
      <c r="S392" s="19" t="s">
        <v>9</v>
      </c>
      <c r="T392" s="22" t="str">
        <f t="shared" si="167"/>
        <v xml:space="preserve"> </v>
      </c>
      <c r="U392" s="21">
        <f>DATEDIF(I392,K392,"y")</f>
        <v>0</v>
      </c>
      <c r="V392" s="19" t="s">
        <v>8</v>
      </c>
      <c r="W392" s="19">
        <f>DATEDIF(I392,K392,"ym")</f>
        <v>0</v>
      </c>
      <c r="X392" s="19" t="s">
        <v>9</v>
      </c>
      <c r="Y392" s="19">
        <f>DATEDIF(I392,K392,"md")</f>
        <v>0</v>
      </c>
      <c r="Z392" s="20" t="s">
        <v>10</v>
      </c>
      <c r="AA392" s="22"/>
      <c r="AK392" s="1" t="str">
        <f t="shared" si="168"/>
        <v/>
      </c>
      <c r="AL392" s="218" t="e">
        <f t="shared" si="171"/>
        <v>#VALUE!</v>
      </c>
    </row>
    <row r="393" spans="1:38" ht="20.149999999999999" hidden="1" customHeight="1" outlineLevel="1" thickTop="1" x14ac:dyDescent="0.2">
      <c r="A393" s="27"/>
      <c r="B393" s="31"/>
      <c r="C393" s="4"/>
      <c r="D393" s="27"/>
      <c r="E393" s="34" t="str">
        <f t="shared" si="152"/>
        <v xml:space="preserve"> </v>
      </c>
      <c r="F393" s="43"/>
      <c r="G393" s="43"/>
      <c r="H393" s="43"/>
      <c r="I393" s="59"/>
      <c r="J393" s="54"/>
      <c r="K393" s="60"/>
      <c r="L393" s="182"/>
      <c r="M393" s="223"/>
      <c r="N393" s="215"/>
      <c r="O393" s="102" t="s">
        <v>51</v>
      </c>
      <c r="P393" s="103">
        <f>U393</f>
        <v>0</v>
      </c>
      <c r="Q393" s="104" t="s">
        <v>8</v>
      </c>
      <c r="R393" s="105">
        <f>IF(Y393/15&gt;0,W393+ROUND(Y393/30,0),W393)</f>
        <v>0</v>
      </c>
      <c r="S393" s="104" t="s">
        <v>9</v>
      </c>
      <c r="T393" s="106" t="str">
        <f t="shared" si="167"/>
        <v xml:space="preserve"> </v>
      </c>
      <c r="U393" s="103">
        <f>SUMIF(T388:T392,"○",U388:U392)</f>
        <v>0</v>
      </c>
      <c r="V393" s="111" t="s">
        <v>8</v>
      </c>
      <c r="W393" s="112">
        <f>SUMIF(T388:T392,"○",W388:W392)</f>
        <v>0</v>
      </c>
      <c r="X393" s="111" t="s">
        <v>9</v>
      </c>
      <c r="Y393" s="112">
        <f>SUMIF(T388:T392,"○",Y388:Y392)</f>
        <v>0</v>
      </c>
      <c r="Z393" s="113" t="s">
        <v>10</v>
      </c>
      <c r="AA393" s="114"/>
      <c r="AK393" s="1" t="str">
        <f t="shared" si="168"/>
        <v/>
      </c>
      <c r="AL393" s="218" t="e">
        <f t="shared" si="171"/>
        <v>#VALUE!</v>
      </c>
    </row>
    <row r="394" spans="1:38" ht="20.149999999999999" hidden="1" customHeight="1" outlineLevel="1" thickBot="1" x14ac:dyDescent="0.25">
      <c r="A394" s="27"/>
      <c r="B394" s="31"/>
      <c r="C394" s="4"/>
      <c r="D394" s="27"/>
      <c r="E394" s="34" t="str">
        <f t="shared" si="152"/>
        <v xml:space="preserve"> </v>
      </c>
      <c r="F394" s="43"/>
      <c r="G394" s="43"/>
      <c r="H394" s="43"/>
      <c r="I394" s="59"/>
      <c r="J394" s="54"/>
      <c r="K394" s="64"/>
      <c r="L394" s="64"/>
      <c r="M394" s="223"/>
      <c r="N394" s="215"/>
      <c r="O394" s="107" t="s">
        <v>202</v>
      </c>
      <c r="P394" s="53">
        <f>U394</f>
        <v>0</v>
      </c>
      <c r="Q394" s="54" t="s">
        <v>8</v>
      </c>
      <c r="R394" s="55">
        <f>IF(Y394/15&gt;0,W394+ROUND(Y394/30,0),W394)</f>
        <v>0</v>
      </c>
      <c r="S394" s="64" t="s">
        <v>9</v>
      </c>
      <c r="T394" s="62" t="str">
        <f t="shared" si="167"/>
        <v xml:space="preserve"> </v>
      </c>
      <c r="U394" s="115">
        <f>SUMIF(T388:T392,"△",U388:U392)</f>
        <v>0</v>
      </c>
      <c r="V394" s="116" t="s">
        <v>8</v>
      </c>
      <c r="W394" s="117">
        <f>SUMIF(T388:T392,"△",W388:W392)</f>
        <v>0</v>
      </c>
      <c r="X394" s="116" t="s">
        <v>9</v>
      </c>
      <c r="Y394" s="117">
        <f>SUMIF(T388:T392,"△",Y388:Y392)</f>
        <v>0</v>
      </c>
      <c r="Z394" s="118" t="s">
        <v>10</v>
      </c>
      <c r="AA394" s="119"/>
      <c r="AC394" s="1">
        <f>P586*12+R586</f>
        <v>0</v>
      </c>
      <c r="AD394" s="42" t="s">
        <v>203</v>
      </c>
      <c r="AE394" s="42">
        <f>ROUNDDOWN(AC394/3,0)</f>
        <v>0</v>
      </c>
      <c r="AF394" s="1" t="s">
        <v>204</v>
      </c>
      <c r="AG394" s="1">
        <f>ROUNDDOWN(AE394/12,0)</f>
        <v>0</v>
      </c>
      <c r="AH394" s="1" t="s">
        <v>8</v>
      </c>
      <c r="AI394" s="1">
        <f>ROUNDDOWN(AE394-AG394*12,0)</f>
        <v>0</v>
      </c>
      <c r="AJ394" s="1" t="s">
        <v>9</v>
      </c>
      <c r="AK394" s="1" t="str">
        <f t="shared" si="168"/>
        <v/>
      </c>
      <c r="AL394" s="218" t="e">
        <f t="shared" si="171"/>
        <v>#VALUE!</v>
      </c>
    </row>
    <row r="395" spans="1:38" ht="20.149999999999999" hidden="1" customHeight="1" outlineLevel="1" thickTop="1" thickBot="1" x14ac:dyDescent="0.25">
      <c r="A395" s="12"/>
      <c r="B395" s="29"/>
      <c r="C395" s="5"/>
      <c r="D395" s="12"/>
      <c r="E395" s="35" t="str">
        <f t="shared" si="152"/>
        <v xml:space="preserve"> </v>
      </c>
      <c r="F395" s="44"/>
      <c r="G395" s="44"/>
      <c r="H395" s="44"/>
      <c r="I395" s="23"/>
      <c r="J395" s="24"/>
      <c r="K395" s="25"/>
      <c r="L395" s="136"/>
      <c r="M395" s="224"/>
      <c r="N395" s="185"/>
      <c r="O395" s="108" t="s">
        <v>201</v>
      </c>
      <c r="P395" s="56">
        <f>P393+AG394</f>
        <v>0</v>
      </c>
      <c r="Q395" s="57" t="s">
        <v>8</v>
      </c>
      <c r="R395" s="58">
        <f>R393+AI394</f>
        <v>0</v>
      </c>
      <c r="S395" s="57" t="s">
        <v>9</v>
      </c>
      <c r="T395" s="78" t="str">
        <f t="shared" si="167"/>
        <v xml:space="preserve"> </v>
      </c>
      <c r="U395" s="120">
        <f>IF(R395/12&gt;1,P395+ROUNDDOWN(R395/12,0),P395)</f>
        <v>0</v>
      </c>
      <c r="V395" s="121" t="s">
        <v>8</v>
      </c>
      <c r="W395" s="121">
        <f>IF(R395/12&gt;1,R395-ROUNDDOWN(R395/12,0)*12,R395)</f>
        <v>0</v>
      </c>
      <c r="X395" s="121" t="s">
        <v>9</v>
      </c>
      <c r="Y395" s="121"/>
      <c r="Z395" s="122"/>
      <c r="AA395" s="123" t="str">
        <f>VLOOKUP(U395*12+W395,月⇒ランク!A:B,2,TRUE)</f>
        <v>Ｋ</v>
      </c>
      <c r="AB395" s="1">
        <f>U395*12+W395</f>
        <v>0</v>
      </c>
      <c r="AK395" s="1" t="str">
        <f t="shared" si="168"/>
        <v/>
      </c>
      <c r="AL395" s="218" t="e">
        <f t="shared" si="171"/>
        <v>#VALUE!</v>
      </c>
    </row>
    <row r="396" spans="1:38" ht="20.399999999999999" hidden="1" customHeight="1" outlineLevel="1" thickTop="1" x14ac:dyDescent="0.2">
      <c r="A396" s="11">
        <v>50</v>
      </c>
      <c r="B396" s="28"/>
      <c r="C396" s="3"/>
      <c r="D396" s="32"/>
      <c r="E396" s="33" t="str">
        <f t="shared" si="152"/>
        <v xml:space="preserve"> </v>
      </c>
      <c r="F396" s="41"/>
      <c r="G396" s="41"/>
      <c r="H396" s="41"/>
      <c r="I396" s="13"/>
      <c r="J396" s="14"/>
      <c r="K396" s="15"/>
      <c r="L396" s="226"/>
      <c r="M396" s="222"/>
      <c r="N396" s="214"/>
      <c r="O396" s="125"/>
      <c r="P396" s="37">
        <f t="shared" ref="P396:P400" si="174">U396</f>
        <v>124</v>
      </c>
      <c r="Q396" s="14" t="s">
        <v>8</v>
      </c>
      <c r="R396" s="39">
        <f t="shared" ref="R396:R400" si="175">IF(Y396&gt;=15,W396+1,W396)</f>
        <v>3</v>
      </c>
      <c r="S396" s="14" t="s">
        <v>9</v>
      </c>
      <c r="T396" s="17" t="str">
        <f t="shared" si="167"/>
        <v xml:space="preserve"> </v>
      </c>
      <c r="U396" s="16">
        <f>DATEDIF(I396,$O$1,"y")</f>
        <v>124</v>
      </c>
      <c r="V396" s="14" t="s">
        <v>8</v>
      </c>
      <c r="W396" s="14">
        <f>DATEDIF(I396,$O$1,"ym")</f>
        <v>3</v>
      </c>
      <c r="X396" s="14" t="s">
        <v>9</v>
      </c>
      <c r="Y396" s="14">
        <f>DATEDIF(I396,$O$1,"md")</f>
        <v>1</v>
      </c>
      <c r="Z396" s="15" t="s">
        <v>10</v>
      </c>
      <c r="AA396" s="17"/>
      <c r="AK396" s="1" t="str">
        <f t="shared" si="168"/>
        <v/>
      </c>
      <c r="AL396" s="218" t="e">
        <f t="shared" si="171"/>
        <v>#VALUE!</v>
      </c>
    </row>
    <row r="397" spans="1:38" ht="20.149999999999999" hidden="1" customHeight="1" outlineLevel="1" x14ac:dyDescent="0.2">
      <c r="A397" s="27"/>
      <c r="B397" s="31"/>
      <c r="C397" s="4"/>
      <c r="D397" s="27"/>
      <c r="E397" s="34" t="str">
        <f t="shared" si="152"/>
        <v xml:space="preserve"> </v>
      </c>
      <c r="F397" s="43"/>
      <c r="G397" s="43"/>
      <c r="H397" s="43"/>
      <c r="I397" s="59"/>
      <c r="J397" s="54"/>
      <c r="K397" s="60"/>
      <c r="L397" s="182"/>
      <c r="M397" s="223"/>
      <c r="N397" s="215"/>
      <c r="O397" s="61"/>
      <c r="P397" s="53">
        <f t="shared" si="174"/>
        <v>0</v>
      </c>
      <c r="Q397" s="54" t="s">
        <v>8</v>
      </c>
      <c r="R397" s="55">
        <f t="shared" si="175"/>
        <v>0</v>
      </c>
      <c r="S397" s="54" t="s">
        <v>9</v>
      </c>
      <c r="T397" s="62" t="str">
        <f t="shared" si="167"/>
        <v xml:space="preserve"> </v>
      </c>
      <c r="U397" s="63">
        <f>DATEDIF(I397,K397,"y")</f>
        <v>0</v>
      </c>
      <c r="V397" s="54" t="s">
        <v>8</v>
      </c>
      <c r="W397" s="54">
        <f>DATEDIF(I397,K397,"ym")</f>
        <v>0</v>
      </c>
      <c r="X397" s="54" t="s">
        <v>9</v>
      </c>
      <c r="Y397" s="54">
        <f>DATEDIF(I397,K397,"md")</f>
        <v>0</v>
      </c>
      <c r="Z397" s="64" t="s">
        <v>10</v>
      </c>
      <c r="AA397" s="62"/>
      <c r="AK397" s="1" t="str">
        <f t="shared" si="168"/>
        <v/>
      </c>
      <c r="AL397" s="218" t="e">
        <f t="shared" si="171"/>
        <v>#VALUE!</v>
      </c>
    </row>
    <row r="398" spans="1:38" ht="20.149999999999999" hidden="1" customHeight="1" outlineLevel="1" x14ac:dyDescent="0.2">
      <c r="A398" s="27"/>
      <c r="B398" s="31"/>
      <c r="C398" s="4"/>
      <c r="D398" s="27"/>
      <c r="E398" s="34" t="str">
        <f t="shared" si="152"/>
        <v xml:space="preserve"> </v>
      </c>
      <c r="F398" s="43"/>
      <c r="G398" s="43"/>
      <c r="H398" s="43"/>
      <c r="I398" s="59"/>
      <c r="J398" s="54"/>
      <c r="K398" s="60"/>
      <c r="L398" s="182"/>
      <c r="M398" s="223"/>
      <c r="N398" s="215"/>
      <c r="O398" s="61"/>
      <c r="P398" s="53">
        <f t="shared" si="174"/>
        <v>0</v>
      </c>
      <c r="Q398" s="54" t="s">
        <v>8</v>
      </c>
      <c r="R398" s="55">
        <f t="shared" si="175"/>
        <v>0</v>
      </c>
      <c r="S398" s="54" t="s">
        <v>9</v>
      </c>
      <c r="T398" s="62" t="str">
        <f t="shared" si="167"/>
        <v xml:space="preserve"> </v>
      </c>
      <c r="U398" s="63">
        <f>DATEDIF(I398,K398,"y")</f>
        <v>0</v>
      </c>
      <c r="V398" s="54" t="s">
        <v>8</v>
      </c>
      <c r="W398" s="54">
        <f>DATEDIF(I398,K398,"ym")</f>
        <v>0</v>
      </c>
      <c r="X398" s="54" t="s">
        <v>9</v>
      </c>
      <c r="Y398" s="54">
        <f>DATEDIF(I398,K398,"md")</f>
        <v>0</v>
      </c>
      <c r="Z398" s="64" t="s">
        <v>10</v>
      </c>
      <c r="AA398" s="62"/>
      <c r="AK398" s="1" t="str">
        <f t="shared" si="168"/>
        <v/>
      </c>
      <c r="AL398" s="218" t="e">
        <f t="shared" si="171"/>
        <v>#VALUE!</v>
      </c>
    </row>
    <row r="399" spans="1:38" ht="20.149999999999999" hidden="1" customHeight="1" outlineLevel="1" x14ac:dyDescent="0.2">
      <c r="A399" s="27"/>
      <c r="B399" s="31"/>
      <c r="C399" s="4"/>
      <c r="D399" s="27"/>
      <c r="E399" s="34" t="str">
        <f t="shared" si="152"/>
        <v xml:space="preserve"> </v>
      </c>
      <c r="F399" s="43"/>
      <c r="G399" s="43"/>
      <c r="H399" s="43"/>
      <c r="I399" s="59"/>
      <c r="J399" s="54"/>
      <c r="K399" s="60"/>
      <c r="L399" s="182"/>
      <c r="M399" s="223"/>
      <c r="N399" s="215"/>
      <c r="O399" s="61"/>
      <c r="P399" s="53">
        <f t="shared" si="174"/>
        <v>0</v>
      </c>
      <c r="Q399" s="54" t="s">
        <v>8</v>
      </c>
      <c r="R399" s="55">
        <f t="shared" si="175"/>
        <v>0</v>
      </c>
      <c r="S399" s="54" t="s">
        <v>9</v>
      </c>
      <c r="T399" s="62" t="str">
        <f t="shared" si="167"/>
        <v xml:space="preserve"> </v>
      </c>
      <c r="U399" s="63">
        <f>DATEDIF(I399,K399,"y")</f>
        <v>0</v>
      </c>
      <c r="V399" s="54" t="s">
        <v>8</v>
      </c>
      <c r="W399" s="54">
        <f>DATEDIF(I399,K399,"ym")</f>
        <v>0</v>
      </c>
      <c r="X399" s="54" t="s">
        <v>9</v>
      </c>
      <c r="Y399" s="54">
        <f>DATEDIF(I399,K399,"md")</f>
        <v>0</v>
      </c>
      <c r="Z399" s="64" t="s">
        <v>10</v>
      </c>
      <c r="AA399" s="62"/>
      <c r="AK399" s="1" t="str">
        <f t="shared" si="168"/>
        <v/>
      </c>
      <c r="AL399" s="218" t="e">
        <f t="shared" si="171"/>
        <v>#VALUE!</v>
      </c>
    </row>
    <row r="400" spans="1:38" ht="20.149999999999999" hidden="1" customHeight="1" outlineLevel="1" thickBot="1" x14ac:dyDescent="0.25">
      <c r="A400" s="27"/>
      <c r="B400" s="31"/>
      <c r="C400" s="4"/>
      <c r="D400" s="27"/>
      <c r="E400" s="34" t="str">
        <f t="shared" si="152"/>
        <v xml:space="preserve"> </v>
      </c>
      <c r="F400" s="43"/>
      <c r="G400" s="43"/>
      <c r="H400" s="43"/>
      <c r="I400" s="59"/>
      <c r="J400" s="54"/>
      <c r="K400" s="60"/>
      <c r="L400" s="182"/>
      <c r="M400" s="223"/>
      <c r="N400" s="215"/>
      <c r="O400" s="61"/>
      <c r="P400" s="53">
        <f t="shared" si="174"/>
        <v>0</v>
      </c>
      <c r="Q400" s="54" t="s">
        <v>8</v>
      </c>
      <c r="R400" s="55">
        <f t="shared" si="175"/>
        <v>0</v>
      </c>
      <c r="S400" s="54" t="s">
        <v>9</v>
      </c>
      <c r="T400" s="62" t="str">
        <f t="shared" si="167"/>
        <v xml:space="preserve"> </v>
      </c>
      <c r="U400" s="63">
        <f>DATEDIF(I400,K400,"y")</f>
        <v>0</v>
      </c>
      <c r="V400" s="54" t="s">
        <v>8</v>
      </c>
      <c r="W400" s="54">
        <f>DATEDIF(I400,K400,"ym")</f>
        <v>0</v>
      </c>
      <c r="X400" s="54" t="s">
        <v>9</v>
      </c>
      <c r="Y400" s="54">
        <f>DATEDIF(I400,K400,"md")</f>
        <v>0</v>
      </c>
      <c r="Z400" s="64" t="s">
        <v>10</v>
      </c>
      <c r="AA400" s="62"/>
      <c r="AK400" s="1" t="str">
        <f t="shared" si="168"/>
        <v/>
      </c>
      <c r="AL400" s="218" t="e">
        <f t="shared" si="171"/>
        <v>#VALUE!</v>
      </c>
    </row>
    <row r="401" spans="1:38" ht="20.149999999999999" hidden="1" customHeight="1" outlineLevel="1" thickTop="1" x14ac:dyDescent="0.2">
      <c r="A401" s="27"/>
      <c r="B401" s="31"/>
      <c r="C401" s="4"/>
      <c r="D401" s="27"/>
      <c r="E401" s="34" t="str">
        <f t="shared" si="152"/>
        <v xml:space="preserve"> </v>
      </c>
      <c r="F401" s="43"/>
      <c r="G401" s="43"/>
      <c r="H401" s="43"/>
      <c r="I401" s="59"/>
      <c r="J401" s="54"/>
      <c r="K401" s="60"/>
      <c r="L401" s="182"/>
      <c r="M401" s="223"/>
      <c r="N401" s="215"/>
      <c r="O401" s="102" t="s">
        <v>51</v>
      </c>
      <c r="P401" s="103">
        <f>U401</f>
        <v>0</v>
      </c>
      <c r="Q401" s="104" t="s">
        <v>8</v>
      </c>
      <c r="R401" s="105">
        <f>IF(Y401/15&gt;0,W401+ROUND(Y401/30,0),W401)</f>
        <v>0</v>
      </c>
      <c r="S401" s="104" t="s">
        <v>9</v>
      </c>
      <c r="T401" s="106" t="str">
        <f t="shared" si="167"/>
        <v xml:space="preserve"> </v>
      </c>
      <c r="U401" s="103">
        <f>SUMIF(T396:T400,"○",U396:U400)</f>
        <v>0</v>
      </c>
      <c r="V401" s="111" t="s">
        <v>8</v>
      </c>
      <c r="W401" s="112">
        <f>SUMIF(T396:T400,"○",W396:W400)</f>
        <v>0</v>
      </c>
      <c r="X401" s="111" t="s">
        <v>9</v>
      </c>
      <c r="Y401" s="112">
        <f>SUMIF(T396:T400,"○",Y396:Y400)</f>
        <v>0</v>
      </c>
      <c r="Z401" s="113" t="s">
        <v>10</v>
      </c>
      <c r="AA401" s="114"/>
      <c r="AK401" s="1" t="str">
        <f t="shared" si="168"/>
        <v/>
      </c>
      <c r="AL401" s="218" t="e">
        <f t="shared" si="171"/>
        <v>#VALUE!</v>
      </c>
    </row>
    <row r="402" spans="1:38" ht="20.149999999999999" hidden="1" customHeight="1" outlineLevel="1" thickBot="1" x14ac:dyDescent="0.25">
      <c r="A402" s="27"/>
      <c r="B402" s="31"/>
      <c r="C402" s="4"/>
      <c r="D402" s="27"/>
      <c r="E402" s="34" t="str">
        <f t="shared" si="152"/>
        <v xml:space="preserve"> </v>
      </c>
      <c r="F402" s="43"/>
      <c r="G402" s="43"/>
      <c r="H402" s="43"/>
      <c r="I402" s="59"/>
      <c r="J402" s="54"/>
      <c r="K402" s="64"/>
      <c r="L402" s="22"/>
      <c r="M402" s="223"/>
      <c r="N402" s="215"/>
      <c r="O402" s="107" t="s">
        <v>202</v>
      </c>
      <c r="P402" s="53">
        <f>U402</f>
        <v>0</v>
      </c>
      <c r="Q402" s="54" t="s">
        <v>8</v>
      </c>
      <c r="R402" s="55">
        <f>IF(Y402/15&gt;0,W402+ROUND(Y402/30,0),W402)</f>
        <v>0</v>
      </c>
      <c r="S402" s="64" t="s">
        <v>9</v>
      </c>
      <c r="T402" s="62" t="str">
        <f t="shared" si="167"/>
        <v xml:space="preserve"> </v>
      </c>
      <c r="U402" s="115">
        <f>SUMIF(T396:T400,"△",U396:U400)</f>
        <v>0</v>
      </c>
      <c r="V402" s="116" t="s">
        <v>8</v>
      </c>
      <c r="W402" s="117">
        <f>SUMIF(T396:T400,"△",W396:W400)</f>
        <v>0</v>
      </c>
      <c r="X402" s="116" t="s">
        <v>9</v>
      </c>
      <c r="Y402" s="117">
        <f>SUMIF(T396:T400,"△",Y396:Y400)</f>
        <v>0</v>
      </c>
      <c r="Z402" s="118" t="s">
        <v>10</v>
      </c>
      <c r="AA402" s="119"/>
      <c r="AC402" s="1">
        <f>P594*12+R594</f>
        <v>0</v>
      </c>
      <c r="AD402" s="42" t="s">
        <v>203</v>
      </c>
      <c r="AE402" s="42">
        <f>ROUNDDOWN(AC402/3,0)</f>
        <v>0</v>
      </c>
      <c r="AF402" s="1" t="s">
        <v>204</v>
      </c>
      <c r="AG402" s="1">
        <f>ROUNDDOWN(AE402/12,0)</f>
        <v>0</v>
      </c>
      <c r="AH402" s="1" t="s">
        <v>8</v>
      </c>
      <c r="AI402" s="1">
        <f>ROUNDDOWN(AE402-AG402*12,0)</f>
        <v>0</v>
      </c>
      <c r="AJ402" s="1" t="s">
        <v>9</v>
      </c>
      <c r="AK402" s="1" t="str">
        <f t="shared" si="168"/>
        <v/>
      </c>
      <c r="AL402" s="218" t="e">
        <f t="shared" si="171"/>
        <v>#VALUE!</v>
      </c>
    </row>
    <row r="403" spans="1:38" ht="20.149999999999999" hidden="1" customHeight="1" outlineLevel="1" thickTop="1" thickBot="1" x14ac:dyDescent="0.25">
      <c r="A403" s="12"/>
      <c r="B403" s="29"/>
      <c r="C403" s="5"/>
      <c r="D403" s="12"/>
      <c r="E403" s="35" t="str">
        <f t="shared" si="152"/>
        <v xml:space="preserve"> </v>
      </c>
      <c r="F403" s="44"/>
      <c r="G403" s="44"/>
      <c r="H403" s="44"/>
      <c r="I403" s="23"/>
      <c r="J403" s="24"/>
      <c r="K403" s="25"/>
      <c r="L403" s="136"/>
      <c r="M403" s="224"/>
      <c r="N403" s="185"/>
      <c r="O403" s="108" t="s">
        <v>201</v>
      </c>
      <c r="P403" s="56">
        <f>P401+AG402</f>
        <v>0</v>
      </c>
      <c r="Q403" s="57" t="s">
        <v>8</v>
      </c>
      <c r="R403" s="58">
        <f>R401+AI402</f>
        <v>0</v>
      </c>
      <c r="S403" s="57" t="s">
        <v>9</v>
      </c>
      <c r="T403" s="78" t="str">
        <f t="shared" si="167"/>
        <v xml:space="preserve"> </v>
      </c>
      <c r="U403" s="120">
        <f>IF(R403/12&gt;1,P403+ROUNDDOWN(R403/12,0),P403)</f>
        <v>0</v>
      </c>
      <c r="V403" s="121" t="s">
        <v>8</v>
      </c>
      <c r="W403" s="121">
        <f>IF(R403/12&gt;1,R403-ROUNDDOWN(R403/12,0)*12,R403)</f>
        <v>0</v>
      </c>
      <c r="X403" s="121" t="s">
        <v>9</v>
      </c>
      <c r="Y403" s="121"/>
      <c r="Z403" s="122"/>
      <c r="AA403" s="123" t="str">
        <f>VLOOKUP(U403*12+W403,月⇒ランク!A:B,2,TRUE)</f>
        <v>Ｋ</v>
      </c>
      <c r="AB403" s="1">
        <f>U403*12+W403</f>
        <v>0</v>
      </c>
      <c r="AK403" s="1" t="str">
        <f t="shared" si="168"/>
        <v/>
      </c>
      <c r="AL403" s="218" t="e">
        <f t="shared" si="171"/>
        <v>#VALUE!</v>
      </c>
    </row>
    <row r="404" spans="1:38" ht="20.149999999999999" customHeight="1" collapsed="1" thickTop="1" x14ac:dyDescent="0.2">
      <c r="C404" s="1" t="s">
        <v>32</v>
      </c>
      <c r="E404" s="36">
        <f>COUNTIF(B5:B243,"○")</f>
        <v>0</v>
      </c>
      <c r="F404" s="42" t="s">
        <v>22</v>
      </c>
      <c r="P404" s="85"/>
      <c r="Q404" s="84"/>
      <c r="R404" s="83"/>
      <c r="S404" s="79"/>
      <c r="T404" s="80"/>
      <c r="AA404" s="80"/>
    </row>
    <row r="405" spans="1:38" ht="20.149999999999999" customHeight="1" x14ac:dyDescent="0.2">
      <c r="A405" s="79"/>
      <c r="B405" s="82"/>
      <c r="C405" s="189"/>
      <c r="D405" s="190"/>
      <c r="E405" s="190"/>
      <c r="F405" s="191"/>
      <c r="G405" s="80"/>
      <c r="H405" s="69"/>
      <c r="I405" s="79"/>
      <c r="J405" s="79"/>
      <c r="K405" s="79"/>
      <c r="L405" s="79"/>
      <c r="M405" s="82"/>
      <c r="N405" s="82"/>
      <c r="P405" s="81" t="s">
        <v>33</v>
      </c>
      <c r="Q405" s="86" t="s">
        <v>48</v>
      </c>
      <c r="R405" s="87" t="s">
        <v>49</v>
      </c>
      <c r="S405" s="86" t="s">
        <v>46</v>
      </c>
      <c r="T405" s="97" t="s">
        <v>47</v>
      </c>
      <c r="U405" s="89"/>
      <c r="V405" s="256" t="s">
        <v>50</v>
      </c>
      <c r="W405" s="257"/>
      <c r="X405" s="257"/>
      <c r="Y405" s="258"/>
      <c r="Z405" s="79"/>
      <c r="AA405" s="80"/>
    </row>
    <row r="406" spans="1:38" ht="20.149999999999999" customHeight="1" x14ac:dyDescent="0.2">
      <c r="O406" s="70"/>
      <c r="P406" s="88" t="s">
        <v>43</v>
      </c>
      <c r="Q406" s="89">
        <f t="shared" ref="Q406:Q416" si="176">COUNTIF($AA:$AA,P406)</f>
        <v>0</v>
      </c>
      <c r="R406" s="90" t="s">
        <v>22</v>
      </c>
      <c r="S406" s="240">
        <v>472000</v>
      </c>
      <c r="T406" s="241"/>
      <c r="U406" s="98">
        <v>0.5</v>
      </c>
      <c r="V406" s="242">
        <f>Q406*S406*U406</f>
        <v>0</v>
      </c>
      <c r="W406" s="241"/>
      <c r="X406" s="241"/>
      <c r="Y406" s="243"/>
      <c r="AA406" s="80"/>
    </row>
    <row r="407" spans="1:38" ht="20.149999999999999" customHeight="1" x14ac:dyDescent="0.2">
      <c r="P407" s="81" t="s">
        <v>41</v>
      </c>
      <c r="Q407" s="89">
        <f t="shared" si="176"/>
        <v>0</v>
      </c>
      <c r="R407" s="87" t="s">
        <v>22</v>
      </c>
      <c r="S407" s="240">
        <v>441000</v>
      </c>
      <c r="T407" s="241"/>
      <c r="U407" s="99">
        <v>0.5</v>
      </c>
      <c r="V407" s="242">
        <f t="shared" ref="V407:V416" si="177">Q407*S407*U407</f>
        <v>0</v>
      </c>
      <c r="W407" s="241"/>
      <c r="X407" s="241"/>
      <c r="Y407" s="243"/>
      <c r="AA407" s="80"/>
    </row>
    <row r="408" spans="1:38" ht="20.149999999999999" customHeight="1" x14ac:dyDescent="0.2">
      <c r="P408" s="81" t="s">
        <v>44</v>
      </c>
      <c r="Q408" s="89">
        <f t="shared" si="176"/>
        <v>0</v>
      </c>
      <c r="R408" s="87" t="s">
        <v>22</v>
      </c>
      <c r="S408" s="240">
        <v>409000</v>
      </c>
      <c r="T408" s="241"/>
      <c r="U408" s="99">
        <v>0.5</v>
      </c>
      <c r="V408" s="242">
        <f t="shared" si="177"/>
        <v>0</v>
      </c>
      <c r="W408" s="241"/>
      <c r="X408" s="241"/>
      <c r="Y408" s="243"/>
      <c r="AA408" s="80"/>
    </row>
    <row r="409" spans="1:38" ht="20.149999999999999" customHeight="1" x14ac:dyDescent="0.2">
      <c r="O409" s="70"/>
      <c r="P409" s="81" t="s">
        <v>37</v>
      </c>
      <c r="Q409" s="89">
        <f t="shared" si="176"/>
        <v>0</v>
      </c>
      <c r="R409" s="90" t="s">
        <v>22</v>
      </c>
      <c r="S409" s="240">
        <v>373000</v>
      </c>
      <c r="T409" s="241"/>
      <c r="U409" s="99">
        <v>0.5</v>
      </c>
      <c r="V409" s="242">
        <f t="shared" si="177"/>
        <v>0</v>
      </c>
      <c r="W409" s="241"/>
      <c r="X409" s="241"/>
      <c r="Y409" s="243"/>
      <c r="AA409" s="80"/>
    </row>
    <row r="410" spans="1:38" ht="20.149999999999999" customHeight="1" x14ac:dyDescent="0.2">
      <c r="P410" s="161" t="s">
        <v>34</v>
      </c>
      <c r="Q410" s="161">
        <f t="shared" si="176"/>
        <v>0</v>
      </c>
      <c r="R410" s="92" t="s">
        <v>22</v>
      </c>
      <c r="S410" s="240">
        <v>336000</v>
      </c>
      <c r="T410" s="241"/>
      <c r="U410" s="99">
        <v>0.5</v>
      </c>
      <c r="V410" s="242">
        <f t="shared" si="177"/>
        <v>0</v>
      </c>
      <c r="W410" s="241"/>
      <c r="X410" s="241"/>
      <c r="Y410" s="243"/>
    </row>
    <row r="411" spans="1:38" ht="20.149999999999999" customHeight="1" x14ac:dyDescent="0.2">
      <c r="P411" s="161" t="s">
        <v>35</v>
      </c>
      <c r="Q411" s="161">
        <f t="shared" si="176"/>
        <v>0</v>
      </c>
      <c r="R411" s="92" t="s">
        <v>22</v>
      </c>
      <c r="S411" s="240">
        <v>294000</v>
      </c>
      <c r="T411" s="241"/>
      <c r="U411" s="99">
        <v>0.5</v>
      </c>
      <c r="V411" s="242">
        <f t="shared" si="177"/>
        <v>0</v>
      </c>
      <c r="W411" s="241"/>
      <c r="X411" s="241"/>
      <c r="Y411" s="243"/>
    </row>
    <row r="412" spans="1:38" ht="20.149999999999999" customHeight="1" x14ac:dyDescent="0.2">
      <c r="P412" s="161" t="s">
        <v>36</v>
      </c>
      <c r="Q412" s="161">
        <f t="shared" si="176"/>
        <v>0</v>
      </c>
      <c r="R412" s="92" t="s">
        <v>22</v>
      </c>
      <c r="S412" s="240">
        <v>220000</v>
      </c>
      <c r="T412" s="241"/>
      <c r="U412" s="99">
        <v>0.5</v>
      </c>
      <c r="V412" s="242">
        <f t="shared" si="177"/>
        <v>0</v>
      </c>
      <c r="W412" s="241"/>
      <c r="X412" s="241"/>
      <c r="Y412" s="243"/>
    </row>
    <row r="413" spans="1:38" ht="20.149999999999999" customHeight="1" x14ac:dyDescent="0.2">
      <c r="P413" s="161" t="s">
        <v>38</v>
      </c>
      <c r="Q413" s="161">
        <f t="shared" si="176"/>
        <v>0</v>
      </c>
      <c r="R413" s="92" t="s">
        <v>22</v>
      </c>
      <c r="S413" s="240">
        <v>170000</v>
      </c>
      <c r="T413" s="241"/>
      <c r="U413" s="99">
        <v>0.5</v>
      </c>
      <c r="V413" s="242">
        <f t="shared" si="177"/>
        <v>0</v>
      </c>
      <c r="W413" s="241"/>
      <c r="X413" s="241"/>
      <c r="Y413" s="243"/>
    </row>
    <row r="414" spans="1:38" ht="20.149999999999999" customHeight="1" x14ac:dyDescent="0.2">
      <c r="P414" s="161" t="s">
        <v>39</v>
      </c>
      <c r="Q414" s="161">
        <f t="shared" si="176"/>
        <v>0</v>
      </c>
      <c r="R414" s="92" t="s">
        <v>22</v>
      </c>
      <c r="S414" s="240">
        <v>120000</v>
      </c>
      <c r="T414" s="241"/>
      <c r="U414" s="99">
        <v>0.5</v>
      </c>
      <c r="V414" s="242">
        <f t="shared" si="177"/>
        <v>0</v>
      </c>
      <c r="W414" s="241"/>
      <c r="X414" s="241"/>
      <c r="Y414" s="243"/>
    </row>
    <row r="415" spans="1:38" ht="20.149999999999999" customHeight="1" x14ac:dyDescent="0.2">
      <c r="P415" s="161" t="s">
        <v>40</v>
      </c>
      <c r="Q415" s="161">
        <f t="shared" si="176"/>
        <v>0</v>
      </c>
      <c r="R415" s="92" t="s">
        <v>22</v>
      </c>
      <c r="S415" s="240">
        <v>90000</v>
      </c>
      <c r="T415" s="241"/>
      <c r="U415" s="99">
        <v>0.5</v>
      </c>
      <c r="V415" s="242">
        <f t="shared" si="177"/>
        <v>0</v>
      </c>
      <c r="W415" s="241"/>
      <c r="X415" s="241"/>
      <c r="Y415" s="243"/>
    </row>
    <row r="416" spans="1:38" ht="20.149999999999999" customHeight="1" thickBot="1" x14ac:dyDescent="0.25">
      <c r="P416" s="93" t="s">
        <v>42</v>
      </c>
      <c r="Q416" s="93">
        <f t="shared" si="176"/>
        <v>50</v>
      </c>
      <c r="R416" s="94" t="s">
        <v>22</v>
      </c>
      <c r="S416" s="244">
        <v>60000</v>
      </c>
      <c r="T416" s="245"/>
      <c r="U416" s="100">
        <v>0.5</v>
      </c>
      <c r="V416" s="246">
        <f t="shared" si="177"/>
        <v>1500000</v>
      </c>
      <c r="W416" s="245"/>
      <c r="X416" s="245"/>
      <c r="Y416" s="247"/>
    </row>
    <row r="417" spans="3:27" ht="20.149999999999999" customHeight="1" thickTop="1" x14ac:dyDescent="0.2">
      <c r="P417" s="95"/>
      <c r="Q417" s="95">
        <f>SUM(Q406:Q416)</f>
        <v>50</v>
      </c>
      <c r="R417" s="96" t="s">
        <v>22</v>
      </c>
      <c r="S417" s="248"/>
      <c r="T417" s="249"/>
      <c r="U417" s="101"/>
      <c r="V417" s="250">
        <f>SUM(V406:Y416)</f>
        <v>1500000</v>
      </c>
      <c r="W417" s="251"/>
      <c r="X417" s="251"/>
      <c r="Y417" s="252"/>
    </row>
    <row r="418" spans="3:27" ht="20.149999999999999" customHeight="1" x14ac:dyDescent="0.2">
      <c r="C418" s="72" t="s">
        <v>26</v>
      </c>
      <c r="D418" s="73"/>
      <c r="E418" s="73"/>
      <c r="F418" s="72"/>
      <c r="G418" s="72"/>
      <c r="H418" s="72"/>
      <c r="I418" s="73"/>
      <c r="J418" s="73"/>
      <c r="K418" s="73"/>
      <c r="L418" s="73"/>
      <c r="M418" s="181"/>
      <c r="N418" s="181"/>
      <c r="O418" s="72"/>
      <c r="P418" s="146" t="s">
        <v>196</v>
      </c>
      <c r="Q418" s="212"/>
      <c r="R418" s="212"/>
      <c r="S418" s="156"/>
      <c r="T418" s="116"/>
      <c r="U418" s="147"/>
      <c r="V418" s="148"/>
      <c r="W418" s="148"/>
      <c r="X418" s="148"/>
      <c r="Y418" s="148"/>
      <c r="AA418" s="72"/>
    </row>
    <row r="419" spans="3:27" ht="20.149999999999999" customHeight="1" x14ac:dyDescent="0.2">
      <c r="C419" s="72"/>
      <c r="D419" s="73"/>
      <c r="E419" s="73"/>
      <c r="F419" s="72"/>
      <c r="G419" s="72" t="s">
        <v>27</v>
      </c>
      <c r="H419" s="72"/>
      <c r="I419" s="152" t="s">
        <v>78</v>
      </c>
      <c r="J419" s="73"/>
      <c r="K419" s="73"/>
      <c r="L419" s="73"/>
      <c r="M419" s="181"/>
      <c r="N419" s="181"/>
      <c r="O419" s="72"/>
      <c r="P419" s="116"/>
      <c r="Q419" s="210"/>
      <c r="R419" s="211"/>
      <c r="S419" s="213"/>
      <c r="T419" s="213"/>
      <c r="U419" s="147"/>
      <c r="V419" s="236"/>
      <c r="W419" s="236"/>
      <c r="X419" s="236"/>
      <c r="Y419" s="236"/>
      <c r="Z419" s="176"/>
      <c r="AA419" s="72"/>
    </row>
    <row r="420" spans="3:27" ht="20.149999999999999" customHeight="1" thickBot="1" x14ac:dyDescent="0.25">
      <c r="C420" s="72"/>
      <c r="D420" s="73"/>
      <c r="E420" s="73"/>
      <c r="F420" s="72"/>
      <c r="G420" s="72"/>
      <c r="H420" s="72"/>
      <c r="I420" s="152" t="s">
        <v>205</v>
      </c>
      <c r="J420" s="73"/>
      <c r="K420" s="73"/>
      <c r="L420" s="73"/>
      <c r="M420" s="181"/>
      <c r="N420" s="181"/>
      <c r="O420" s="72"/>
      <c r="P420" s="73"/>
      <c r="Q420" s="73"/>
      <c r="R420" s="73"/>
      <c r="S420" s="73"/>
      <c r="T420" s="72"/>
      <c r="AA420" s="72"/>
    </row>
    <row r="421" spans="3:27" ht="20.149999999999999" customHeight="1" thickTop="1" thickBot="1" x14ac:dyDescent="0.25">
      <c r="C421" s="72"/>
      <c r="D421" s="73"/>
      <c r="E421" s="73"/>
      <c r="F421" s="72"/>
      <c r="G421" s="72" t="s">
        <v>28</v>
      </c>
      <c r="H421" s="72"/>
      <c r="I421" s="152" t="s">
        <v>195</v>
      </c>
      <c r="J421" s="72"/>
      <c r="O421" s="72"/>
      <c r="P421" s="73"/>
      <c r="Q421" s="73"/>
      <c r="R421" s="73"/>
      <c r="S421" s="73"/>
      <c r="T421" s="72"/>
      <c r="V421" s="237">
        <f>V417-V419</f>
        <v>1500000</v>
      </c>
      <c r="W421" s="238"/>
      <c r="X421" s="238"/>
      <c r="Y421" s="239"/>
      <c r="AA421" s="72"/>
    </row>
    <row r="422" spans="3:27" ht="20.149999999999999" customHeight="1" thickTop="1" x14ac:dyDescent="0.2">
      <c r="C422" s="72"/>
      <c r="D422" s="73"/>
      <c r="E422" s="73"/>
      <c r="F422" s="72"/>
      <c r="P422" s="73"/>
      <c r="Q422" s="73"/>
      <c r="R422" s="73"/>
      <c r="S422" s="73"/>
      <c r="T422" s="72"/>
      <c r="AA422" s="72"/>
    </row>
    <row r="423" spans="3:27" ht="20.149999999999999" customHeight="1" x14ac:dyDescent="0.2">
      <c r="P423" s="73"/>
      <c r="Q423" s="73"/>
      <c r="R423" s="73"/>
      <c r="S423" s="73"/>
      <c r="T423" s="72"/>
    </row>
  </sheetData>
  <mergeCells count="29">
    <mergeCell ref="S407:T407"/>
    <mergeCell ref="V407:Y407"/>
    <mergeCell ref="P3:S3"/>
    <mergeCell ref="U3:Z3"/>
    <mergeCell ref="V405:Y405"/>
    <mergeCell ref="S406:T406"/>
    <mergeCell ref="V406:Y406"/>
    <mergeCell ref="S408:T408"/>
    <mergeCell ref="V408:Y408"/>
    <mergeCell ref="S409:T409"/>
    <mergeCell ref="V409:Y409"/>
    <mergeCell ref="S410:T410"/>
    <mergeCell ref="V410:Y410"/>
    <mergeCell ref="S411:T411"/>
    <mergeCell ref="V411:Y411"/>
    <mergeCell ref="S412:T412"/>
    <mergeCell ref="V412:Y412"/>
    <mergeCell ref="S413:T413"/>
    <mergeCell ref="V413:Y413"/>
    <mergeCell ref="V419:Y419"/>
    <mergeCell ref="V421:Y421"/>
    <mergeCell ref="S414:T414"/>
    <mergeCell ref="V414:Y414"/>
    <mergeCell ref="S415:T415"/>
    <mergeCell ref="V415:Y415"/>
    <mergeCell ref="S416:T416"/>
    <mergeCell ref="V416:Y416"/>
    <mergeCell ref="S417:T417"/>
    <mergeCell ref="V417:Y417"/>
  </mergeCells>
  <phoneticPr fontId="2"/>
  <conditionalFormatting sqref="M5:N243">
    <cfRule type="expression" dxfId="30" priority="17">
      <formula>$L5="現施設"</formula>
    </cfRule>
  </conditionalFormatting>
  <conditionalFormatting sqref="M181:N182">
    <cfRule type="expression" dxfId="29" priority="16">
      <formula>$L181="現施設"</formula>
    </cfRule>
  </conditionalFormatting>
  <conditionalFormatting sqref="M173:N174">
    <cfRule type="expression" dxfId="28" priority="15">
      <formula>$L173="現施設"</formula>
    </cfRule>
  </conditionalFormatting>
  <conditionalFormatting sqref="M165:N166">
    <cfRule type="expression" dxfId="27" priority="14">
      <formula>$L165="現施設"</formula>
    </cfRule>
  </conditionalFormatting>
  <conditionalFormatting sqref="M157:N158">
    <cfRule type="expression" dxfId="26" priority="13">
      <formula>$L157="現施設"</formula>
    </cfRule>
  </conditionalFormatting>
  <conditionalFormatting sqref="M5:N243">
    <cfRule type="expression" dxfId="25" priority="11">
      <formula>$AL5&gt;0</formula>
    </cfRule>
  </conditionalFormatting>
  <conditionalFormatting sqref="M244:N323">
    <cfRule type="expression" dxfId="24" priority="10">
      <formula>$L244="現施設"</formula>
    </cfRule>
  </conditionalFormatting>
  <conditionalFormatting sqref="M261:N262">
    <cfRule type="expression" dxfId="23" priority="9">
      <formula>$L261="現施設"</formula>
    </cfRule>
  </conditionalFormatting>
  <conditionalFormatting sqref="M253:N254">
    <cfRule type="expression" dxfId="22" priority="8">
      <formula>$L253="現施設"</formula>
    </cfRule>
  </conditionalFormatting>
  <conditionalFormatting sqref="M245:N246">
    <cfRule type="expression" dxfId="21" priority="7">
      <formula>$L245="現施設"</formula>
    </cfRule>
  </conditionalFormatting>
  <conditionalFormatting sqref="M244:N323">
    <cfRule type="expression" dxfId="20" priority="6">
      <formula>$AL244&gt;0</formula>
    </cfRule>
  </conditionalFormatting>
  <conditionalFormatting sqref="M324:N403">
    <cfRule type="expression" dxfId="19" priority="5">
      <formula>$L324="現施設"</formula>
    </cfRule>
  </conditionalFormatting>
  <conditionalFormatting sqref="M341:N342">
    <cfRule type="expression" dxfId="18" priority="4">
      <formula>$L341="現施設"</formula>
    </cfRule>
  </conditionalFormatting>
  <conditionalFormatting sqref="M333:N334">
    <cfRule type="expression" dxfId="17" priority="3">
      <formula>$L333="現施設"</formula>
    </cfRule>
  </conditionalFormatting>
  <conditionalFormatting sqref="M325:N326">
    <cfRule type="expression" dxfId="16" priority="2">
      <formula>$L325="現施設"</formula>
    </cfRule>
  </conditionalFormatting>
  <conditionalFormatting sqref="M324:N403">
    <cfRule type="expression" dxfId="15" priority="1">
      <formula>$AL324&gt;0</formula>
    </cfRule>
  </conditionalFormatting>
  <dataValidations count="8">
    <dataValidation type="list" allowBlank="1" showInputMessage="1" showErrorMessage="1" sqref="L5 L13 L21">
      <formula1>施設運営</formula1>
    </dataValidation>
    <dataValidation type="list" allowBlank="1" showInputMessage="1" showErrorMessage="1" sqref="M1:M3 M404:M1048576">
      <formula1>"①措置費支弁対象,②施設型給付費支給対象,③保育所運営費,④児童家庭支援C運営補助,⑤軽費老人ﾎｰﾑ事務費補助,⑥児童福祉施設併設児童館事業"</formula1>
    </dataValidation>
    <dataValidation type="list" allowBlank="1" showInputMessage="1" showErrorMessage="1" sqref="L1:L4 L6:L12 L14:L20 L22:L1048576">
      <formula1>"現施設,同一法人,他法人"</formula1>
    </dataValidation>
    <dataValidation type="list" allowBlank="1" showInputMessage="1" showErrorMessage="1" sqref="M5:M403">
      <formula1>施設種別</formula1>
    </dataValidation>
    <dataValidation type="list" allowBlank="1" showInputMessage="1" showErrorMessage="1" sqref="N5:N403">
      <formula1>INDIRECT(M5)</formula1>
    </dataValidation>
    <dataValidation type="list" allowBlank="1" showInputMessage="1" showErrorMessage="1" sqref="B5:B403">
      <formula1>"○"</formula1>
    </dataValidation>
    <dataValidation type="list" allowBlank="1" showInputMessage="1" showErrorMessage="1" sqref="G5:G403">
      <formula1>"正規,パート"</formula1>
    </dataValidation>
    <dataValidation type="list" allowBlank="1" showInputMessage="1" showErrorMessage="1" sqref="H5:H403">
      <formula1>"常勤,非常勤"</formula1>
    </dataValidation>
  </dataValidations>
  <pageMargins left="0.51181102362204722" right="0.51181102362204722" top="0.55118110236220474" bottom="0.35433070866141736" header="0.31496062992125984" footer="0.31496062992125984"/>
  <pageSetup paperSize="9" scale="52" fitToHeight="0" orientation="landscape" cellComments="asDisplayed" r:id="rId1"/>
  <rowBreaks count="9" manualBreakCount="9">
    <brk id="51" max="26" man="1"/>
    <brk id="99" max="26" man="1"/>
    <brk id="147" max="26" man="1"/>
    <brk id="195" max="26" man="1"/>
    <brk id="243" max="26" man="1"/>
    <brk id="291" max="26" man="1"/>
    <brk id="339" max="26" man="1"/>
    <brk id="387" max="26" man="1"/>
    <brk id="403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G22"/>
  <sheetViews>
    <sheetView workbookViewId="0">
      <selection activeCell="G6" sqref="G6"/>
    </sheetView>
  </sheetViews>
  <sheetFormatPr defaultColWidth="8.90625" defaultRowHeight="14" x14ac:dyDescent="0.2"/>
  <cols>
    <col min="1" max="1" width="3.453125" style="193" customWidth="1"/>
    <col min="2" max="2" width="7.6328125" style="192" customWidth="1"/>
    <col min="3" max="3" width="16.453125" style="192" customWidth="1"/>
    <col min="4" max="4" width="6" style="192" bestFit="1" customWidth="1"/>
    <col min="5" max="6" width="12.453125" style="192" customWidth="1"/>
    <col min="7" max="7" width="71.1796875" style="193" customWidth="1"/>
    <col min="8" max="16384" width="8.90625" style="193"/>
  </cols>
  <sheetData>
    <row r="1" spans="2:7" ht="23.5" x14ac:dyDescent="0.2">
      <c r="B1" s="207" t="s">
        <v>193</v>
      </c>
    </row>
    <row r="3" spans="2:7" ht="24" customHeight="1" x14ac:dyDescent="0.2">
      <c r="B3" s="263" t="s">
        <v>151</v>
      </c>
      <c r="C3" s="263"/>
      <c r="D3" s="194" t="s">
        <v>152</v>
      </c>
      <c r="E3" s="194" t="s">
        <v>153</v>
      </c>
      <c r="F3" s="194" t="s">
        <v>154</v>
      </c>
      <c r="G3" s="194" t="s">
        <v>155</v>
      </c>
    </row>
    <row r="4" spans="2:7" ht="21.65" customHeight="1" x14ac:dyDescent="0.2">
      <c r="B4" s="262" t="s">
        <v>149</v>
      </c>
      <c r="C4" s="262"/>
      <c r="D4" s="194" t="s">
        <v>156</v>
      </c>
      <c r="E4" s="195" t="s">
        <v>157</v>
      </c>
      <c r="F4" s="196"/>
      <c r="G4" s="197"/>
    </row>
    <row r="5" spans="2:7" ht="73.25" customHeight="1" x14ac:dyDescent="0.2">
      <c r="B5" s="264" t="s">
        <v>158</v>
      </c>
      <c r="C5" s="264"/>
      <c r="D5" s="194" t="s">
        <v>159</v>
      </c>
      <c r="E5" s="198" t="s">
        <v>160</v>
      </c>
      <c r="F5" s="199" t="s">
        <v>161</v>
      </c>
      <c r="G5" s="200" t="s">
        <v>200</v>
      </c>
    </row>
    <row r="6" spans="2:7" ht="21.65" customHeight="1" x14ac:dyDescent="0.2">
      <c r="B6" s="262" t="s">
        <v>0</v>
      </c>
      <c r="C6" s="262"/>
      <c r="D6" s="194" t="s">
        <v>162</v>
      </c>
      <c r="E6" s="201" t="s">
        <v>163</v>
      </c>
      <c r="F6" s="202" t="s">
        <v>161</v>
      </c>
      <c r="G6" s="203" t="s">
        <v>206</v>
      </c>
    </row>
    <row r="7" spans="2:7" ht="21.65" customHeight="1" x14ac:dyDescent="0.2">
      <c r="B7" s="262" t="s">
        <v>21</v>
      </c>
      <c r="C7" s="262"/>
      <c r="D7" s="194" t="s">
        <v>164</v>
      </c>
      <c r="E7" s="201" t="s">
        <v>163</v>
      </c>
      <c r="F7" s="202" t="s">
        <v>161</v>
      </c>
      <c r="G7" s="203" t="s">
        <v>165</v>
      </c>
    </row>
    <row r="8" spans="2:7" ht="21.65" customHeight="1" x14ac:dyDescent="0.2">
      <c r="B8" s="262" t="s">
        <v>166</v>
      </c>
      <c r="C8" s="262"/>
      <c r="D8" s="194" t="s">
        <v>167</v>
      </c>
      <c r="E8" s="195" t="s">
        <v>168</v>
      </c>
      <c r="F8" s="195"/>
      <c r="G8" s="197" t="s">
        <v>169</v>
      </c>
    </row>
    <row r="9" spans="2:7" ht="21.65" customHeight="1" x14ac:dyDescent="0.2">
      <c r="B9" s="264" t="s">
        <v>1</v>
      </c>
      <c r="C9" s="264"/>
      <c r="D9" s="194" t="s">
        <v>170</v>
      </c>
      <c r="E9" s="201" t="s">
        <v>171</v>
      </c>
      <c r="F9" s="201" t="s">
        <v>172</v>
      </c>
      <c r="G9" s="204" t="s">
        <v>173</v>
      </c>
    </row>
    <row r="10" spans="2:7" ht="21.65" customHeight="1" x14ac:dyDescent="0.2">
      <c r="B10" s="262" t="s">
        <v>4</v>
      </c>
      <c r="C10" s="262"/>
      <c r="D10" s="194" t="s">
        <v>174</v>
      </c>
      <c r="E10" s="198" t="s">
        <v>160</v>
      </c>
      <c r="F10" s="199" t="s">
        <v>161</v>
      </c>
      <c r="G10" s="203" t="s">
        <v>175</v>
      </c>
    </row>
    <row r="11" spans="2:7" ht="21.65" customHeight="1" x14ac:dyDescent="0.2">
      <c r="B11" s="264" t="s">
        <v>2</v>
      </c>
      <c r="C11" s="264"/>
      <c r="D11" s="194" t="s">
        <v>176</v>
      </c>
      <c r="E11" s="198" t="s">
        <v>160</v>
      </c>
      <c r="F11" s="199" t="s">
        <v>161</v>
      </c>
      <c r="G11" s="203" t="s">
        <v>177</v>
      </c>
    </row>
    <row r="12" spans="2:7" ht="21.65" customHeight="1" x14ac:dyDescent="0.2">
      <c r="B12" s="262" t="s">
        <v>12</v>
      </c>
      <c r="C12" s="205" t="s">
        <v>13</v>
      </c>
      <c r="D12" s="194" t="s">
        <v>178</v>
      </c>
      <c r="E12" s="201" t="s">
        <v>171</v>
      </c>
      <c r="F12" s="202" t="s">
        <v>161</v>
      </c>
      <c r="G12" s="203" t="s">
        <v>179</v>
      </c>
    </row>
    <row r="13" spans="2:7" ht="21.65" customHeight="1" x14ac:dyDescent="0.2">
      <c r="B13" s="262"/>
      <c r="C13" s="205" t="s">
        <v>14</v>
      </c>
      <c r="D13" s="194" t="s">
        <v>180</v>
      </c>
      <c r="E13" s="201" t="s">
        <v>171</v>
      </c>
      <c r="F13" s="202" t="s">
        <v>161</v>
      </c>
      <c r="G13" s="203" t="s">
        <v>181</v>
      </c>
    </row>
    <row r="14" spans="2:7" ht="21.65" customHeight="1" x14ac:dyDescent="0.2">
      <c r="B14" s="262"/>
      <c r="C14" s="205" t="s">
        <v>84</v>
      </c>
      <c r="D14" s="194" t="s">
        <v>182</v>
      </c>
      <c r="E14" s="198" t="s">
        <v>160</v>
      </c>
      <c r="F14" s="199" t="s">
        <v>161</v>
      </c>
      <c r="G14" s="259" t="s">
        <v>192</v>
      </c>
    </row>
    <row r="15" spans="2:7" ht="21.65" customHeight="1" x14ac:dyDescent="0.2">
      <c r="B15" s="262"/>
      <c r="C15" s="206" t="s">
        <v>146</v>
      </c>
      <c r="D15" s="194" t="s">
        <v>183</v>
      </c>
      <c r="E15" s="198" t="s">
        <v>160</v>
      </c>
      <c r="F15" s="199" t="s">
        <v>161</v>
      </c>
      <c r="G15" s="260"/>
    </row>
    <row r="16" spans="2:7" ht="21.65" customHeight="1" x14ac:dyDescent="0.2">
      <c r="B16" s="262"/>
      <c r="C16" s="206" t="s">
        <v>147</v>
      </c>
      <c r="D16" s="194" t="s">
        <v>184</v>
      </c>
      <c r="E16" s="198" t="s">
        <v>160</v>
      </c>
      <c r="F16" s="199" t="s">
        <v>161</v>
      </c>
      <c r="G16" s="261"/>
    </row>
    <row r="17" spans="2:7" ht="78" customHeight="1" x14ac:dyDescent="0.2">
      <c r="B17" s="262"/>
      <c r="C17" s="206" t="s">
        <v>18</v>
      </c>
      <c r="D17" s="194" t="s">
        <v>185</v>
      </c>
      <c r="E17" s="201" t="s">
        <v>171</v>
      </c>
      <c r="F17" s="202" t="s">
        <v>161</v>
      </c>
      <c r="G17" s="200" t="s">
        <v>186</v>
      </c>
    </row>
    <row r="18" spans="2:7" ht="21.65" customHeight="1" x14ac:dyDescent="0.2">
      <c r="B18" s="262" t="s">
        <v>7</v>
      </c>
      <c r="C18" s="262"/>
      <c r="D18" s="194" t="s">
        <v>187</v>
      </c>
      <c r="E18" s="195" t="s">
        <v>168</v>
      </c>
      <c r="F18" s="196"/>
      <c r="G18" s="197" t="s">
        <v>169</v>
      </c>
    </row>
    <row r="19" spans="2:7" ht="21.65" customHeight="1" x14ac:dyDescent="0.2">
      <c r="B19" s="262" t="s">
        <v>188</v>
      </c>
      <c r="C19" s="262"/>
      <c r="D19" s="194" t="s">
        <v>189</v>
      </c>
      <c r="E19" s="195" t="s">
        <v>168</v>
      </c>
      <c r="F19" s="196"/>
      <c r="G19" s="197" t="s">
        <v>169</v>
      </c>
    </row>
    <row r="20" spans="2:7" ht="21.65" customHeight="1" x14ac:dyDescent="0.2">
      <c r="B20" s="262" t="s">
        <v>31</v>
      </c>
      <c r="C20" s="262"/>
      <c r="D20" s="194" t="s">
        <v>190</v>
      </c>
      <c r="E20" s="195" t="s">
        <v>168</v>
      </c>
      <c r="F20" s="196"/>
      <c r="G20" s="197" t="s">
        <v>169</v>
      </c>
    </row>
    <row r="21" spans="2:7" ht="21.65" customHeight="1" x14ac:dyDescent="0.2">
      <c r="B21" s="262" t="s">
        <v>33</v>
      </c>
      <c r="C21" s="262"/>
      <c r="D21" s="194" t="s">
        <v>191</v>
      </c>
      <c r="E21" s="195" t="s">
        <v>168</v>
      </c>
      <c r="F21" s="196"/>
      <c r="G21" s="197" t="s">
        <v>169</v>
      </c>
    </row>
    <row r="22" spans="2:7" ht="18.649999999999999" customHeight="1" x14ac:dyDescent="0.2"/>
  </sheetData>
  <mergeCells count="15">
    <mergeCell ref="B19:C19"/>
    <mergeCell ref="B20:C20"/>
    <mergeCell ref="B21:C21"/>
    <mergeCell ref="B9:C9"/>
    <mergeCell ref="B10:C10"/>
    <mergeCell ref="B11:C11"/>
    <mergeCell ref="B12:B17"/>
    <mergeCell ref="G14:G16"/>
    <mergeCell ref="B18:C18"/>
    <mergeCell ref="B3:C3"/>
    <mergeCell ref="B4:C4"/>
    <mergeCell ref="B5:C5"/>
    <mergeCell ref="B6:C6"/>
    <mergeCell ref="B7:C7"/>
    <mergeCell ref="B8:C8"/>
  </mergeCells>
  <phoneticPr fontId="2"/>
  <dataValidations count="1">
    <dataValidation type="list" allowBlank="1" showInputMessage="1" showErrorMessage="1" sqref="C14">
      <formula1>"現施設,同一法人,他法人"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1"/>
  <sheetViews>
    <sheetView zoomScale="85" zoomScaleNormal="85" workbookViewId="0">
      <selection activeCell="R19" sqref="R19"/>
    </sheetView>
  </sheetViews>
  <sheetFormatPr defaultRowHeight="13" x14ac:dyDescent="0.2"/>
  <cols>
    <col min="2" max="5" width="9.36328125" customWidth="1"/>
    <col min="6" max="14" width="9.6328125" customWidth="1"/>
  </cols>
  <sheetData>
    <row r="1" spans="1:1" ht="23.5" x14ac:dyDescent="0.35">
      <c r="A1" s="177" t="s">
        <v>145</v>
      </c>
    </row>
    <row r="2" spans="1:1" ht="23.5" x14ac:dyDescent="0.35">
      <c r="A2" s="177"/>
    </row>
    <row r="34" spans="2:14" s="1" customFormat="1" ht="28.25" customHeight="1" x14ac:dyDescent="0.2">
      <c r="B34" s="178" t="s">
        <v>142</v>
      </c>
    </row>
    <row r="35" spans="2:14" s="1" customFormat="1" ht="25.25" customHeight="1" x14ac:dyDescent="0.2">
      <c r="B35" s="272" t="s">
        <v>146</v>
      </c>
      <c r="C35" s="267"/>
      <c r="D35" s="267"/>
      <c r="E35" s="267"/>
      <c r="F35" s="267" t="s">
        <v>147</v>
      </c>
      <c r="G35" s="267"/>
      <c r="H35" s="267"/>
      <c r="I35" s="267"/>
      <c r="J35" s="267"/>
      <c r="K35" s="267"/>
      <c r="L35" s="267"/>
      <c r="M35" s="267"/>
      <c r="N35" s="267"/>
    </row>
    <row r="36" spans="2:14" s="1" customFormat="1" ht="25.25" customHeight="1" x14ac:dyDescent="0.2">
      <c r="B36" s="271" t="s">
        <v>89</v>
      </c>
      <c r="C36" s="271"/>
      <c r="D36" s="271"/>
      <c r="E36" s="271"/>
      <c r="F36" s="268" t="s">
        <v>197</v>
      </c>
      <c r="G36" s="270"/>
      <c r="H36" s="270"/>
      <c r="I36" s="270"/>
      <c r="J36" s="270"/>
      <c r="K36" s="270"/>
      <c r="L36" s="270"/>
      <c r="M36" s="270"/>
      <c r="N36" s="270"/>
    </row>
    <row r="37" spans="2:14" s="1" customFormat="1" ht="25.25" customHeight="1" x14ac:dyDescent="0.2">
      <c r="B37" s="271"/>
      <c r="C37" s="271"/>
      <c r="D37" s="271"/>
      <c r="E37" s="271"/>
      <c r="F37" s="273" t="s">
        <v>198</v>
      </c>
      <c r="G37" s="274"/>
      <c r="H37" s="274"/>
      <c r="I37" s="274"/>
      <c r="J37" s="274"/>
      <c r="K37" s="274"/>
      <c r="L37" s="274"/>
      <c r="M37" s="274"/>
      <c r="N37" s="274"/>
    </row>
    <row r="38" spans="2:14" s="1" customFormat="1" ht="25.25" customHeight="1" x14ac:dyDescent="0.2">
      <c r="B38" s="271"/>
      <c r="C38" s="271"/>
      <c r="D38" s="271"/>
      <c r="E38" s="271"/>
      <c r="F38" s="268" t="s">
        <v>134</v>
      </c>
      <c r="G38" s="268"/>
      <c r="H38" s="268"/>
      <c r="I38" s="268"/>
      <c r="J38" s="268"/>
      <c r="K38" s="268"/>
      <c r="L38" s="268"/>
      <c r="M38" s="268"/>
      <c r="N38" s="268"/>
    </row>
    <row r="39" spans="2:14" s="1" customFormat="1" ht="25.25" customHeight="1" x14ac:dyDescent="0.2">
      <c r="B39" s="271"/>
      <c r="C39" s="271"/>
      <c r="D39" s="271"/>
      <c r="E39" s="271"/>
      <c r="F39" s="265" t="s">
        <v>130</v>
      </c>
      <c r="G39" s="265"/>
      <c r="H39" s="265"/>
      <c r="I39" s="265"/>
      <c r="J39" s="265"/>
      <c r="K39" s="265"/>
      <c r="L39" s="265"/>
      <c r="M39" s="265"/>
      <c r="N39" s="265"/>
    </row>
    <row r="40" spans="2:14" s="1" customFormat="1" ht="25.25" customHeight="1" x14ac:dyDescent="0.2">
      <c r="B40" s="271"/>
      <c r="C40" s="271"/>
      <c r="D40" s="271"/>
      <c r="E40" s="271"/>
      <c r="F40" s="268" t="s">
        <v>133</v>
      </c>
      <c r="G40" s="268"/>
      <c r="H40" s="268"/>
      <c r="I40" s="268"/>
      <c r="J40" s="268"/>
      <c r="K40" s="268"/>
      <c r="L40" s="268"/>
      <c r="M40" s="268"/>
      <c r="N40" s="268"/>
    </row>
    <row r="41" spans="2:14" s="1" customFormat="1" ht="25.25" customHeight="1" x14ac:dyDescent="0.2">
      <c r="B41" s="271"/>
      <c r="C41" s="271"/>
      <c r="D41" s="271"/>
      <c r="E41" s="271"/>
      <c r="F41" s="266" t="s">
        <v>135</v>
      </c>
      <c r="G41" s="266"/>
      <c r="H41" s="266"/>
      <c r="I41" s="266"/>
      <c r="J41" s="266"/>
      <c r="K41" s="266"/>
      <c r="L41" s="266"/>
      <c r="M41" s="266"/>
      <c r="N41" s="266"/>
    </row>
    <row r="42" spans="2:14" s="1" customFormat="1" ht="25.25" customHeight="1" x14ac:dyDescent="0.2">
      <c r="B42" s="271"/>
      <c r="C42" s="271"/>
      <c r="D42" s="271"/>
      <c r="E42" s="271"/>
      <c r="F42" s="269" t="s">
        <v>136</v>
      </c>
      <c r="G42" s="269"/>
      <c r="H42" s="269"/>
      <c r="I42" s="269"/>
      <c r="J42" s="269"/>
      <c r="K42" s="269"/>
      <c r="L42" s="269"/>
      <c r="M42" s="269"/>
      <c r="N42" s="269"/>
    </row>
    <row r="43" spans="2:14" s="1" customFormat="1" ht="25.25" customHeight="1" x14ac:dyDescent="0.2">
      <c r="B43" s="271"/>
      <c r="C43" s="271"/>
      <c r="D43" s="271"/>
      <c r="E43" s="271"/>
      <c r="F43" s="268" t="s">
        <v>131</v>
      </c>
      <c r="G43" s="268"/>
      <c r="H43" s="268"/>
      <c r="I43" s="268"/>
      <c r="J43" s="268"/>
      <c r="K43" s="268"/>
      <c r="L43" s="268"/>
      <c r="M43" s="268"/>
      <c r="N43" s="268"/>
    </row>
    <row r="44" spans="2:14" s="1" customFormat="1" ht="25.25" customHeight="1" x14ac:dyDescent="0.2">
      <c r="B44" s="271"/>
      <c r="C44" s="271"/>
      <c r="D44" s="271"/>
      <c r="E44" s="271"/>
      <c r="F44" s="265" t="s">
        <v>132</v>
      </c>
      <c r="G44" s="265"/>
      <c r="H44" s="265"/>
      <c r="I44" s="265"/>
      <c r="J44" s="265"/>
      <c r="K44" s="265"/>
      <c r="L44" s="265"/>
      <c r="M44" s="265"/>
      <c r="N44" s="265"/>
    </row>
    <row r="45" spans="2:14" s="1" customFormat="1" ht="25.25" customHeight="1" x14ac:dyDescent="0.2">
      <c r="B45" s="271"/>
      <c r="C45" s="271"/>
      <c r="D45" s="271"/>
      <c r="E45" s="271"/>
      <c r="F45" s="268" t="s">
        <v>137</v>
      </c>
      <c r="G45" s="268"/>
      <c r="H45" s="268"/>
      <c r="I45" s="268"/>
      <c r="J45" s="268"/>
      <c r="K45" s="268"/>
      <c r="L45" s="268"/>
      <c r="M45" s="268"/>
      <c r="N45" s="268"/>
    </row>
    <row r="46" spans="2:14" s="1" customFormat="1" ht="25.25" customHeight="1" x14ac:dyDescent="0.2">
      <c r="B46" s="271"/>
      <c r="C46" s="271"/>
      <c r="D46" s="271"/>
      <c r="E46" s="271"/>
      <c r="F46" s="265" t="s">
        <v>138</v>
      </c>
      <c r="G46" s="265"/>
      <c r="H46" s="265"/>
      <c r="I46" s="265"/>
      <c r="J46" s="265"/>
      <c r="K46" s="265"/>
      <c r="L46" s="265"/>
      <c r="M46" s="265"/>
      <c r="N46" s="265"/>
    </row>
    <row r="47" spans="2:14" s="1" customFormat="1" ht="52.25" customHeight="1" x14ac:dyDescent="0.2">
      <c r="B47" s="271" t="s">
        <v>90</v>
      </c>
      <c r="C47" s="271"/>
      <c r="D47" s="271"/>
      <c r="E47" s="271"/>
      <c r="F47" s="275" t="s">
        <v>139</v>
      </c>
      <c r="G47" s="276"/>
      <c r="H47" s="276"/>
      <c r="I47" s="276"/>
      <c r="J47" s="276"/>
      <c r="K47" s="276"/>
      <c r="L47" s="276"/>
      <c r="M47" s="276"/>
      <c r="N47" s="276"/>
    </row>
    <row r="48" spans="2:14" s="1" customFormat="1" ht="37.5" customHeight="1" x14ac:dyDescent="0.2">
      <c r="B48" s="271" t="s">
        <v>91</v>
      </c>
      <c r="C48" s="271"/>
      <c r="D48" s="271"/>
      <c r="E48" s="271"/>
      <c r="F48" s="275" t="s">
        <v>140</v>
      </c>
      <c r="G48" s="276"/>
      <c r="H48" s="276"/>
      <c r="I48" s="276"/>
      <c r="J48" s="276"/>
      <c r="K48" s="276"/>
      <c r="L48" s="276"/>
      <c r="M48" s="276"/>
      <c r="N48" s="276"/>
    </row>
    <row r="49" spans="2:14" s="1" customFormat="1" ht="37.5" customHeight="1" x14ac:dyDescent="0.2">
      <c r="B49" s="271" t="s">
        <v>93</v>
      </c>
      <c r="C49" s="271"/>
      <c r="D49" s="271"/>
      <c r="E49" s="271"/>
      <c r="F49" s="276" t="s">
        <v>141</v>
      </c>
      <c r="G49" s="276"/>
      <c r="H49" s="276"/>
      <c r="I49" s="276"/>
      <c r="J49" s="276"/>
      <c r="K49" s="276"/>
      <c r="L49" s="276"/>
      <c r="M49" s="276"/>
      <c r="N49" s="276"/>
    </row>
    <row r="50" spans="2:14" s="1" customFormat="1" ht="37.5" customHeight="1" x14ac:dyDescent="0.2">
      <c r="B50" s="271" t="s">
        <v>95</v>
      </c>
      <c r="C50" s="271"/>
      <c r="D50" s="271"/>
      <c r="E50" s="271"/>
      <c r="F50" s="276" t="s">
        <v>143</v>
      </c>
      <c r="G50" s="276"/>
      <c r="H50" s="276"/>
      <c r="I50" s="276"/>
      <c r="J50" s="276"/>
      <c r="K50" s="276"/>
      <c r="L50" s="276"/>
      <c r="M50" s="276"/>
      <c r="N50" s="276"/>
    </row>
    <row r="51" spans="2:14" s="1" customFormat="1" ht="37.5" customHeight="1" x14ac:dyDescent="0.2">
      <c r="B51" s="271" t="s">
        <v>99</v>
      </c>
      <c r="C51" s="271"/>
      <c r="D51" s="271"/>
      <c r="E51" s="271"/>
      <c r="F51" s="276" t="s">
        <v>144</v>
      </c>
      <c r="G51" s="276"/>
      <c r="H51" s="276"/>
      <c r="I51" s="276"/>
      <c r="J51" s="276"/>
      <c r="K51" s="276"/>
      <c r="L51" s="276"/>
      <c r="M51" s="276"/>
      <c r="N51" s="276"/>
    </row>
  </sheetData>
  <mergeCells count="24">
    <mergeCell ref="B50:E50"/>
    <mergeCell ref="B51:E51"/>
    <mergeCell ref="B35:E35"/>
    <mergeCell ref="B36:E46"/>
    <mergeCell ref="F37:N37"/>
    <mergeCell ref="B47:E47"/>
    <mergeCell ref="B48:E48"/>
    <mergeCell ref="B49:E49"/>
    <mergeCell ref="F47:N47"/>
    <mergeCell ref="F48:N48"/>
    <mergeCell ref="F49:N49"/>
    <mergeCell ref="F50:N50"/>
    <mergeCell ref="F51:N51"/>
    <mergeCell ref="F46:N46"/>
    <mergeCell ref="F43:N43"/>
    <mergeCell ref="F45:N45"/>
    <mergeCell ref="F44:N44"/>
    <mergeCell ref="F41:N41"/>
    <mergeCell ref="F35:N35"/>
    <mergeCell ref="F38:N38"/>
    <mergeCell ref="F39:N39"/>
    <mergeCell ref="F40:N40"/>
    <mergeCell ref="F42:N42"/>
    <mergeCell ref="F36:N36"/>
  </mergeCells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AJ200"/>
  <sheetViews>
    <sheetView view="pageBreakPreview" topLeftCell="I1" zoomScale="85" zoomScaleNormal="100" zoomScaleSheetLayoutView="85" workbookViewId="0">
      <selection activeCell="O3" sqref="O3"/>
    </sheetView>
  </sheetViews>
  <sheetFormatPr defaultColWidth="8.81640625" defaultRowHeight="20.149999999999999" customHeight="1" x14ac:dyDescent="0.2"/>
  <cols>
    <col min="1" max="1" width="3.6328125" style="1" customWidth="1"/>
    <col min="2" max="2" width="5.1796875" style="30" customWidth="1"/>
    <col min="3" max="3" width="18.6328125" style="1" customWidth="1"/>
    <col min="4" max="4" width="10.6328125" style="2" customWidth="1"/>
    <col min="5" max="5" width="5.6328125" style="2" customWidth="1"/>
    <col min="6" max="6" width="12.6328125" style="42" customWidth="1"/>
    <col min="7" max="7" width="12.6328125" style="1" customWidth="1"/>
    <col min="8" max="8" width="10.6328125" style="42" customWidth="1"/>
    <col min="9" max="9" width="11.6328125" style="2" customWidth="1"/>
    <col min="10" max="10" width="3.6328125" style="2" customWidth="1"/>
    <col min="11" max="12" width="11.6328125" style="2" customWidth="1"/>
    <col min="13" max="14" width="18.81640625" style="30" customWidth="1"/>
    <col min="15" max="15" width="40.6328125" style="69" customWidth="1"/>
    <col min="16" max="19" width="5.6328125" style="2" customWidth="1"/>
    <col min="20" max="20" width="8.6328125" style="1" customWidth="1"/>
    <col min="21" max="24" width="3.6328125" style="2" customWidth="1"/>
    <col min="25" max="25" width="4.453125" style="2" bestFit="1" customWidth="1"/>
    <col min="26" max="26" width="3.6328125" style="2" customWidth="1"/>
    <col min="27" max="27" width="5.6328125" style="1" customWidth="1"/>
    <col min="28" max="28" width="0" style="1" hidden="1" customWidth="1"/>
    <col min="29" max="29" width="5.6328125" style="1" hidden="1" customWidth="1"/>
    <col min="30" max="30" width="8.6328125" style="42" hidden="1" customWidth="1"/>
    <col min="31" max="31" width="5.6328125" style="42" hidden="1" customWidth="1"/>
    <col min="32" max="32" width="5.6328125" style="1" hidden="1" customWidth="1"/>
    <col min="33" max="36" width="3.6328125" style="1" hidden="1" customWidth="1"/>
    <col min="37" max="16384" width="8.81640625" style="1"/>
  </cols>
  <sheetData>
    <row r="1" spans="1:36" s="228" customFormat="1" ht="27.75" customHeight="1" x14ac:dyDescent="0.2">
      <c r="A1" s="234" t="s">
        <v>207</v>
      </c>
      <c r="B1" s="227"/>
      <c r="D1" s="229"/>
      <c r="E1" s="229"/>
      <c r="F1" s="230"/>
      <c r="H1" s="230"/>
      <c r="I1" s="229"/>
      <c r="J1" s="229"/>
      <c r="K1" s="229"/>
      <c r="L1" s="229"/>
      <c r="M1" s="227"/>
      <c r="N1" s="227"/>
      <c r="O1" s="232">
        <v>45748</v>
      </c>
      <c r="P1" s="229" t="s">
        <v>6</v>
      </c>
      <c r="Q1" s="229"/>
      <c r="R1" s="229"/>
      <c r="S1" s="229"/>
      <c r="U1" s="229"/>
      <c r="V1" s="229"/>
      <c r="W1" s="229"/>
      <c r="X1" s="229"/>
      <c r="Y1" s="229"/>
      <c r="Z1" s="229"/>
      <c r="AB1" s="1"/>
      <c r="AC1" s="1"/>
      <c r="AD1" s="42"/>
      <c r="AE1" s="42"/>
      <c r="AF1" s="1"/>
      <c r="AG1" s="1"/>
      <c r="AH1" s="1"/>
      <c r="AI1" s="1"/>
      <c r="AJ1" s="1"/>
    </row>
    <row r="2" spans="1:36" ht="21" customHeight="1" x14ac:dyDescent="0.2">
      <c r="A2" s="153"/>
      <c r="C2" s="2"/>
      <c r="F2" s="30"/>
      <c r="G2" s="2"/>
      <c r="H2" s="30"/>
      <c r="O2" s="66"/>
    </row>
    <row r="3" spans="1:36" ht="19.5" customHeight="1" x14ac:dyDescent="0.2">
      <c r="A3" s="3"/>
      <c r="B3" s="28" t="s">
        <v>20</v>
      </c>
      <c r="C3" s="3" t="s">
        <v>0</v>
      </c>
      <c r="D3" s="11" t="s">
        <v>21</v>
      </c>
      <c r="E3" s="11" t="s">
        <v>19</v>
      </c>
      <c r="F3" s="28" t="s">
        <v>1</v>
      </c>
      <c r="G3" s="11" t="s">
        <v>4</v>
      </c>
      <c r="H3" s="28" t="s">
        <v>2</v>
      </c>
      <c r="I3" s="10" t="s">
        <v>12</v>
      </c>
      <c r="J3" s="46"/>
      <c r="K3" s="47"/>
      <c r="L3" s="216"/>
      <c r="M3" s="220"/>
      <c r="N3" s="28"/>
      <c r="O3" s="67"/>
      <c r="P3" s="253" t="s">
        <v>7</v>
      </c>
      <c r="Q3" s="254"/>
      <c r="R3" s="254"/>
      <c r="S3" s="255"/>
      <c r="T3" s="11" t="s">
        <v>17</v>
      </c>
      <c r="U3" s="253" t="s">
        <v>31</v>
      </c>
      <c r="V3" s="254"/>
      <c r="W3" s="254"/>
      <c r="X3" s="254"/>
      <c r="Y3" s="254"/>
      <c r="Z3" s="255"/>
      <c r="AA3" s="11" t="s">
        <v>33</v>
      </c>
    </row>
    <row r="4" spans="1:36" ht="19.5" customHeight="1" x14ac:dyDescent="0.2">
      <c r="A4" s="5"/>
      <c r="B4" s="29" t="s">
        <v>17</v>
      </c>
      <c r="C4" s="12"/>
      <c r="D4" s="12"/>
      <c r="E4" s="12"/>
      <c r="F4" s="29"/>
      <c r="G4" s="12"/>
      <c r="H4" s="29"/>
      <c r="I4" s="6" t="s">
        <v>13</v>
      </c>
      <c r="J4" s="7"/>
      <c r="K4" s="8" t="s">
        <v>14</v>
      </c>
      <c r="L4" s="8" t="s">
        <v>84</v>
      </c>
      <c r="M4" s="221" t="s">
        <v>146</v>
      </c>
      <c r="N4" s="29" t="s">
        <v>147</v>
      </c>
      <c r="O4" s="68" t="s">
        <v>18</v>
      </c>
      <c r="P4" s="9"/>
      <c r="Q4" s="7"/>
      <c r="R4" s="7"/>
      <c r="S4" s="7"/>
      <c r="T4" s="12" t="s">
        <v>16</v>
      </c>
      <c r="U4" s="9"/>
      <c r="V4" s="7"/>
      <c r="W4" s="7"/>
      <c r="X4" s="7"/>
      <c r="Y4" s="7"/>
      <c r="Z4" s="8"/>
      <c r="AA4" s="12"/>
    </row>
    <row r="5" spans="1:36" ht="20.149999999999999" customHeight="1" x14ac:dyDescent="0.2">
      <c r="A5" s="3">
        <v>1</v>
      </c>
      <c r="B5" s="28" t="s">
        <v>15</v>
      </c>
      <c r="C5" s="3" t="s">
        <v>82</v>
      </c>
      <c r="D5" s="32">
        <v>26899</v>
      </c>
      <c r="E5" s="33">
        <f>DATEDIF(D5,$O$1,"y")</f>
        <v>51</v>
      </c>
      <c r="F5" s="41"/>
      <c r="G5" s="41" t="s">
        <v>11</v>
      </c>
      <c r="H5" s="41" t="s">
        <v>5</v>
      </c>
      <c r="I5" s="13">
        <v>39188</v>
      </c>
      <c r="J5" s="14" t="s">
        <v>23</v>
      </c>
      <c r="K5" s="15" t="s">
        <v>6</v>
      </c>
      <c r="L5" s="17" t="s">
        <v>85</v>
      </c>
      <c r="M5" s="222"/>
      <c r="N5" s="214"/>
      <c r="O5" s="65" t="s">
        <v>77</v>
      </c>
      <c r="P5" s="50">
        <f>U5</f>
        <v>17</v>
      </c>
      <c r="Q5" s="48" t="s">
        <v>8</v>
      </c>
      <c r="R5" s="51">
        <f>IF(Y5&gt;=15,W5+1,W5)</f>
        <v>12</v>
      </c>
      <c r="S5" s="49" t="s">
        <v>9</v>
      </c>
      <c r="T5" s="52" t="str">
        <f t="shared" ref="T5:T36" si="0">IF(OR(L:L="現施設",L:L="同一法人"),"○",IF(L:L="他法人","△"," "))</f>
        <v>○</v>
      </c>
      <c r="U5" s="16">
        <f>DATEDIF(I5,$O$1,"y")</f>
        <v>17</v>
      </c>
      <c r="V5" s="14" t="s">
        <v>8</v>
      </c>
      <c r="W5" s="14">
        <f>DATEDIF(I5,$O$1,"ym")</f>
        <v>11</v>
      </c>
      <c r="X5" s="14" t="s">
        <v>9</v>
      </c>
      <c r="Y5" s="14">
        <f>DATEDIF(I5,$O$1,"md")</f>
        <v>16</v>
      </c>
      <c r="Z5" s="15" t="s">
        <v>10</v>
      </c>
      <c r="AA5" s="52"/>
    </row>
    <row r="6" spans="1:36" ht="20.149999999999999" customHeight="1" x14ac:dyDescent="0.2">
      <c r="A6" s="4"/>
      <c r="B6" s="31"/>
      <c r="C6" s="4"/>
      <c r="D6" s="27"/>
      <c r="E6" s="34"/>
      <c r="F6" s="43"/>
      <c r="G6" s="43"/>
      <c r="H6" s="43"/>
      <c r="I6" s="18">
        <v>38911</v>
      </c>
      <c r="J6" s="19" t="s">
        <v>23</v>
      </c>
      <c r="K6" s="26">
        <v>39187</v>
      </c>
      <c r="L6" s="182"/>
      <c r="M6" s="223"/>
      <c r="N6" s="215"/>
      <c r="O6" s="61" t="s">
        <v>148</v>
      </c>
      <c r="P6" s="38">
        <f>U6</f>
        <v>0</v>
      </c>
      <c r="Q6" s="19" t="s">
        <v>8</v>
      </c>
      <c r="R6" s="40">
        <f t="shared" ref="R6:R7" si="1">IF(Y6&gt;=15,W6+1,W6)</f>
        <v>9</v>
      </c>
      <c r="S6" s="19" t="s">
        <v>9</v>
      </c>
      <c r="T6" s="22" t="str">
        <f t="shared" si="0"/>
        <v xml:space="preserve"> </v>
      </c>
      <c r="U6" s="21">
        <f>DATEDIF(I6,K6,"y")</f>
        <v>0</v>
      </c>
      <c r="V6" s="19" t="s">
        <v>8</v>
      </c>
      <c r="W6" s="19">
        <f>DATEDIF(I6,K6,"ym")</f>
        <v>9</v>
      </c>
      <c r="X6" s="19" t="s">
        <v>9</v>
      </c>
      <c r="Y6" s="19">
        <f>DATEDIF(I6,K6,"md")</f>
        <v>2</v>
      </c>
      <c r="Z6" s="20" t="s">
        <v>10</v>
      </c>
      <c r="AA6" s="22"/>
    </row>
    <row r="7" spans="1:36" ht="20.149999999999999" customHeight="1" x14ac:dyDescent="0.2">
      <c r="A7" s="4"/>
      <c r="B7" s="31"/>
      <c r="C7" s="4"/>
      <c r="D7" s="27"/>
      <c r="E7" s="34"/>
      <c r="F7" s="43"/>
      <c r="G7" s="43" t="s">
        <v>11</v>
      </c>
      <c r="H7" s="43" t="s">
        <v>5</v>
      </c>
      <c r="I7" s="59">
        <v>37788</v>
      </c>
      <c r="J7" s="54" t="s">
        <v>23</v>
      </c>
      <c r="K7" s="60">
        <v>38910</v>
      </c>
      <c r="L7" s="182"/>
      <c r="M7" s="223"/>
      <c r="N7" s="215"/>
      <c r="O7" s="45" t="s">
        <v>77</v>
      </c>
      <c r="P7" s="53">
        <f>U7</f>
        <v>3</v>
      </c>
      <c r="Q7" s="54" t="s">
        <v>8</v>
      </c>
      <c r="R7" s="55">
        <f t="shared" si="1"/>
        <v>1</v>
      </c>
      <c r="S7" s="54" t="s">
        <v>9</v>
      </c>
      <c r="T7" s="62" t="str">
        <f t="shared" si="0"/>
        <v xml:space="preserve"> </v>
      </c>
      <c r="U7" s="21">
        <f>DATEDIF(I7,K7,"y")</f>
        <v>3</v>
      </c>
      <c r="V7" s="19" t="s">
        <v>8</v>
      </c>
      <c r="W7" s="19">
        <f>DATEDIF(I7,K7,"ym")</f>
        <v>0</v>
      </c>
      <c r="X7" s="19" t="s">
        <v>9</v>
      </c>
      <c r="Y7" s="19">
        <f>DATEDIF(I7,K7,"md")</f>
        <v>26</v>
      </c>
      <c r="Z7" s="20" t="s">
        <v>10</v>
      </c>
      <c r="AA7" s="62"/>
    </row>
    <row r="8" spans="1:36" ht="20.149999999999999" hidden="1" customHeight="1" x14ac:dyDescent="0.2">
      <c r="A8" s="4"/>
      <c r="B8" s="31"/>
      <c r="C8" s="4"/>
      <c r="D8" s="27"/>
      <c r="E8" s="34"/>
      <c r="F8" s="43"/>
      <c r="G8" s="43"/>
      <c r="H8" s="43"/>
      <c r="I8" s="59"/>
      <c r="J8" s="54"/>
      <c r="K8" s="60"/>
      <c r="L8" s="182"/>
      <c r="M8" s="223"/>
      <c r="N8" s="215"/>
      <c r="O8" s="61"/>
      <c r="P8" s="53">
        <f t="shared" ref="P8:P9" si="2">U8</f>
        <v>0</v>
      </c>
      <c r="Q8" s="54" t="s">
        <v>8</v>
      </c>
      <c r="R8" s="55">
        <f t="shared" ref="R8:R9" si="3">IF(Y8&gt;=15,W8+1,W8)</f>
        <v>0</v>
      </c>
      <c r="S8" s="54" t="s">
        <v>9</v>
      </c>
      <c r="T8" s="62" t="str">
        <f t="shared" si="0"/>
        <v xml:space="preserve"> </v>
      </c>
      <c r="U8" s="63">
        <f>DATEDIF(I8,K8,"y")</f>
        <v>0</v>
      </c>
      <c r="V8" s="54" t="s">
        <v>8</v>
      </c>
      <c r="W8" s="54">
        <f>DATEDIF(I8,K8,"ym")</f>
        <v>0</v>
      </c>
      <c r="X8" s="54" t="s">
        <v>9</v>
      </c>
      <c r="Y8" s="54">
        <f>DATEDIF(I8,K8,"md")</f>
        <v>0</v>
      </c>
      <c r="Z8" s="64" t="s">
        <v>10</v>
      </c>
      <c r="AA8" s="62"/>
    </row>
    <row r="9" spans="1:36" ht="20.149999999999999" hidden="1" customHeight="1" thickBot="1" x14ac:dyDescent="0.25">
      <c r="A9" s="4"/>
      <c r="B9" s="31"/>
      <c r="C9" s="4"/>
      <c r="D9" s="27"/>
      <c r="E9" s="34"/>
      <c r="F9" s="43"/>
      <c r="G9" s="43"/>
      <c r="H9" s="43"/>
      <c r="I9" s="59"/>
      <c r="J9" s="54"/>
      <c r="K9" s="60"/>
      <c r="L9" s="182"/>
      <c r="M9" s="223"/>
      <c r="N9" s="215"/>
      <c r="O9" s="61"/>
      <c r="P9" s="53">
        <f t="shared" si="2"/>
        <v>0</v>
      </c>
      <c r="Q9" s="54" t="s">
        <v>8</v>
      </c>
      <c r="R9" s="55">
        <f t="shared" si="3"/>
        <v>0</v>
      </c>
      <c r="S9" s="54" t="s">
        <v>9</v>
      </c>
      <c r="T9" s="62" t="str">
        <f t="shared" si="0"/>
        <v xml:space="preserve"> </v>
      </c>
      <c r="U9" s="63">
        <f>DATEDIF(I9,K9,"y")</f>
        <v>0</v>
      </c>
      <c r="V9" s="54" t="s">
        <v>8</v>
      </c>
      <c r="W9" s="54">
        <f>DATEDIF(I9,K9,"ym")</f>
        <v>0</v>
      </c>
      <c r="X9" s="54" t="s">
        <v>9</v>
      </c>
      <c r="Y9" s="54">
        <f>DATEDIF(I9,K9,"md")</f>
        <v>0</v>
      </c>
      <c r="Z9" s="64" t="s">
        <v>10</v>
      </c>
      <c r="AA9" s="62"/>
    </row>
    <row r="10" spans="1:36" ht="20.149999999999999" hidden="1" customHeight="1" thickTop="1" x14ac:dyDescent="0.2">
      <c r="A10" s="4"/>
      <c r="B10" s="31"/>
      <c r="C10" s="4"/>
      <c r="D10" s="27"/>
      <c r="E10" s="34"/>
      <c r="F10" s="43"/>
      <c r="G10" s="43"/>
      <c r="H10" s="43"/>
      <c r="I10" s="59"/>
      <c r="J10" s="54"/>
      <c r="K10" s="60"/>
      <c r="L10" s="182"/>
      <c r="M10" s="223"/>
      <c r="N10" s="215"/>
      <c r="O10" s="102" t="s">
        <v>51</v>
      </c>
      <c r="P10" s="103">
        <f>U10</f>
        <v>17</v>
      </c>
      <c r="Q10" s="104" t="s">
        <v>8</v>
      </c>
      <c r="R10" s="105">
        <f>IF(Y10/15&gt;0,W10+ROUND(Y10/30,0),W10)</f>
        <v>12</v>
      </c>
      <c r="S10" s="104" t="s">
        <v>9</v>
      </c>
      <c r="T10" s="106" t="str">
        <f t="shared" si="0"/>
        <v xml:space="preserve"> </v>
      </c>
      <c r="U10" s="103">
        <f>SUMIF(T5:T9,"○",U5:U9)</f>
        <v>17</v>
      </c>
      <c r="V10" s="111" t="s">
        <v>8</v>
      </c>
      <c r="W10" s="112">
        <f>SUMIF(T5:T9,"○",W5:W9)</f>
        <v>11</v>
      </c>
      <c r="X10" s="111" t="s">
        <v>9</v>
      </c>
      <c r="Y10" s="112">
        <f>SUMIF(T5:T9,"○",Y5:Y9)</f>
        <v>16</v>
      </c>
      <c r="Z10" s="113" t="s">
        <v>10</v>
      </c>
      <c r="AA10" s="114"/>
    </row>
    <row r="11" spans="1:36" ht="20.149999999999999" hidden="1" customHeight="1" thickBot="1" x14ac:dyDescent="0.25">
      <c r="A11" s="4"/>
      <c r="B11" s="31"/>
      <c r="C11" s="4"/>
      <c r="D11" s="27"/>
      <c r="E11" s="34"/>
      <c r="F11" s="43"/>
      <c r="G11" s="43"/>
      <c r="H11" s="43"/>
      <c r="I11" s="59"/>
      <c r="J11" s="54"/>
      <c r="K11" s="64"/>
      <c r="L11" s="22"/>
      <c r="M11" s="223"/>
      <c r="N11" s="215"/>
      <c r="O11" s="107" t="s">
        <v>52</v>
      </c>
      <c r="P11" s="53">
        <f>U11</f>
        <v>0</v>
      </c>
      <c r="Q11" s="54" t="s">
        <v>8</v>
      </c>
      <c r="R11" s="55">
        <f>IF(Y11/15&gt;0,W11+ROUND(Y11/30,0),W11)</f>
        <v>0</v>
      </c>
      <c r="S11" s="64" t="s">
        <v>9</v>
      </c>
      <c r="T11" s="62" t="str">
        <f t="shared" si="0"/>
        <v xml:space="preserve"> </v>
      </c>
      <c r="U11" s="115">
        <f>SUMIF(T5:T9,"△",U5:U9)</f>
        <v>0</v>
      </c>
      <c r="V11" s="116" t="s">
        <v>8</v>
      </c>
      <c r="W11" s="117">
        <f>SUMIF(T5:T9,"△",W5:W9)</f>
        <v>0</v>
      </c>
      <c r="X11" s="116" t="s">
        <v>9</v>
      </c>
      <c r="Y11" s="117">
        <f>SUMIF(T5:T9,"△",Y5:Y9)</f>
        <v>0</v>
      </c>
      <c r="Z11" s="118" t="s">
        <v>10</v>
      </c>
      <c r="AA11" s="119"/>
      <c r="AC11" s="1">
        <f>P11*12+R11</f>
        <v>0</v>
      </c>
      <c r="AD11" s="42" t="s">
        <v>69</v>
      </c>
      <c r="AE11" s="42">
        <f>ROUNDDOWN(AC11/3,0)</f>
        <v>0</v>
      </c>
      <c r="AF11" s="1" t="s">
        <v>70</v>
      </c>
      <c r="AG11" s="1">
        <f>ROUNDDOWN(AE11/12,0)</f>
        <v>0</v>
      </c>
      <c r="AH11" s="1" t="s">
        <v>71</v>
      </c>
      <c r="AI11" s="1">
        <f>ROUNDDOWN(AE11-AG11*12,0)</f>
        <v>0</v>
      </c>
      <c r="AJ11" s="1" t="s">
        <v>68</v>
      </c>
    </row>
    <row r="12" spans="1:36" ht="20.149999999999999" hidden="1" customHeight="1" thickTop="1" thickBot="1" x14ac:dyDescent="0.25">
      <c r="A12" s="5"/>
      <c r="B12" s="29"/>
      <c r="C12" s="5"/>
      <c r="D12" s="12"/>
      <c r="E12" s="35"/>
      <c r="F12" s="44"/>
      <c r="G12" s="44"/>
      <c r="H12" s="44"/>
      <c r="I12" s="23"/>
      <c r="J12" s="24"/>
      <c r="K12" s="25"/>
      <c r="L12" s="136"/>
      <c r="M12" s="224"/>
      <c r="N12" s="185"/>
      <c r="O12" s="108" t="s">
        <v>53</v>
      </c>
      <c r="P12" s="56">
        <f>P10+AG11</f>
        <v>17</v>
      </c>
      <c r="Q12" s="57" t="s">
        <v>54</v>
      </c>
      <c r="R12" s="58">
        <f>R10+AI11</f>
        <v>12</v>
      </c>
      <c r="S12" s="57" t="s">
        <v>55</v>
      </c>
      <c r="T12" s="78" t="str">
        <f t="shared" si="0"/>
        <v xml:space="preserve"> </v>
      </c>
      <c r="U12" s="120">
        <f>IF(R12/12&gt;1,P12+ROUNDDOWN(R12/12,0),P12)</f>
        <v>17</v>
      </c>
      <c r="V12" s="121" t="s">
        <v>54</v>
      </c>
      <c r="W12" s="121">
        <f>IF(R12/12&gt;1,R12-ROUNDDOWN(R12/12,0)*12,R12)</f>
        <v>12</v>
      </c>
      <c r="X12" s="121" t="s">
        <v>55</v>
      </c>
      <c r="Y12" s="121"/>
      <c r="Z12" s="122"/>
      <c r="AA12" s="123" t="str">
        <f>VLOOKUP(U12*12+W12,月⇒ランク!A:B,2,TRUE)</f>
        <v>Ｄ</v>
      </c>
      <c r="AB12" s="1">
        <f>U12*12+W12</f>
        <v>216</v>
      </c>
    </row>
    <row r="13" spans="1:36" ht="20.149999999999999" customHeight="1" x14ac:dyDescent="0.2">
      <c r="A13" s="3">
        <v>2</v>
      </c>
      <c r="B13" s="28" t="s">
        <v>15</v>
      </c>
      <c r="C13" s="3" t="s">
        <v>80</v>
      </c>
      <c r="D13" s="32">
        <v>29975</v>
      </c>
      <c r="E13" s="33">
        <f>DATEDIF(D13,$O$1,"y")</f>
        <v>43</v>
      </c>
      <c r="F13" s="41"/>
      <c r="G13" s="41" t="s">
        <v>11</v>
      </c>
      <c r="H13" s="41" t="s">
        <v>5</v>
      </c>
      <c r="I13" s="71">
        <v>42856</v>
      </c>
      <c r="J13" s="46" t="s">
        <v>23</v>
      </c>
      <c r="K13" s="47" t="s">
        <v>6</v>
      </c>
      <c r="L13" s="17" t="s">
        <v>85</v>
      </c>
      <c r="M13" s="222"/>
      <c r="N13" s="214"/>
      <c r="O13" s="65" t="s">
        <v>77</v>
      </c>
      <c r="P13" s="37">
        <f t="shared" ref="P13:P17" si="4">U13</f>
        <v>7</v>
      </c>
      <c r="Q13" s="14" t="s">
        <v>8</v>
      </c>
      <c r="R13" s="39">
        <f>IF(Y13&gt;=15,W13+1,W13)</f>
        <v>11</v>
      </c>
      <c r="S13" s="14" t="s">
        <v>9</v>
      </c>
      <c r="T13" s="17" t="str">
        <f t="shared" si="0"/>
        <v>○</v>
      </c>
      <c r="U13" s="109">
        <f>DATEDIF(I13,$O$1,"y")</f>
        <v>7</v>
      </c>
      <c r="V13" s="48" t="s">
        <v>8</v>
      </c>
      <c r="W13" s="48">
        <f>DATEDIF(I13,$O$1,"ym")</f>
        <v>11</v>
      </c>
      <c r="X13" s="48" t="s">
        <v>9</v>
      </c>
      <c r="Y13" s="48">
        <f>DATEDIF(I13,$O$1,"md")</f>
        <v>0</v>
      </c>
      <c r="Z13" s="49" t="s">
        <v>10</v>
      </c>
      <c r="AA13" s="52"/>
    </row>
    <row r="14" spans="1:36" ht="20.149999999999999" customHeight="1" x14ac:dyDescent="0.2">
      <c r="A14" s="4"/>
      <c r="B14" s="31"/>
      <c r="C14" s="4"/>
      <c r="D14" s="77"/>
      <c r="E14" s="34"/>
      <c r="F14" s="43"/>
      <c r="G14" s="43"/>
      <c r="H14" s="43"/>
      <c r="I14" s="18">
        <v>42649</v>
      </c>
      <c r="J14" s="19" t="s">
        <v>30</v>
      </c>
      <c r="K14" s="26">
        <v>42855</v>
      </c>
      <c r="L14" s="182"/>
      <c r="M14" s="223"/>
      <c r="N14" s="215"/>
      <c r="O14" s="61" t="s">
        <v>24</v>
      </c>
      <c r="P14" s="38">
        <f t="shared" ref="P14" si="5">U14</f>
        <v>0</v>
      </c>
      <c r="Q14" s="19" t="s">
        <v>8</v>
      </c>
      <c r="R14" s="40">
        <f>IF(Y14&gt;=15,W14+1,W14)</f>
        <v>7</v>
      </c>
      <c r="S14" s="19" t="s">
        <v>9</v>
      </c>
      <c r="T14" s="22" t="str">
        <f t="shared" si="0"/>
        <v xml:space="preserve"> </v>
      </c>
      <c r="U14" s="21">
        <f>DATEDIF(I14,K14,"y")</f>
        <v>0</v>
      </c>
      <c r="V14" s="19" t="s">
        <v>8</v>
      </c>
      <c r="W14" s="19">
        <f>DATEDIF(I14,K14,"ym")</f>
        <v>6</v>
      </c>
      <c r="X14" s="19" t="s">
        <v>9</v>
      </c>
      <c r="Y14" s="19">
        <f>DATEDIF(I14,K14,"md")</f>
        <v>24</v>
      </c>
      <c r="Z14" s="20" t="s">
        <v>10</v>
      </c>
      <c r="AA14" s="22"/>
    </row>
    <row r="15" spans="1:36" ht="20.149999999999999" customHeight="1" x14ac:dyDescent="0.2">
      <c r="A15" s="4"/>
      <c r="B15" s="31"/>
      <c r="C15" s="4"/>
      <c r="D15" s="27"/>
      <c r="E15" s="34"/>
      <c r="F15" s="43"/>
      <c r="G15" s="43" t="s">
        <v>11</v>
      </c>
      <c r="H15" s="43" t="s">
        <v>5</v>
      </c>
      <c r="I15" s="18">
        <v>38093</v>
      </c>
      <c r="J15" s="19" t="s">
        <v>23</v>
      </c>
      <c r="K15" s="26">
        <v>42648</v>
      </c>
      <c r="L15" s="182"/>
      <c r="M15" s="223"/>
      <c r="N15" s="215"/>
      <c r="O15" s="45" t="s">
        <v>77</v>
      </c>
      <c r="P15" s="38">
        <f t="shared" si="4"/>
        <v>12</v>
      </c>
      <c r="Q15" s="19" t="s">
        <v>8</v>
      </c>
      <c r="R15" s="40">
        <f>IF(Y15&gt;=15,W15+1,W15)</f>
        <v>6</v>
      </c>
      <c r="S15" s="19" t="s">
        <v>9</v>
      </c>
      <c r="T15" s="22" t="str">
        <f t="shared" si="0"/>
        <v xml:space="preserve"> </v>
      </c>
      <c r="U15" s="21">
        <f>DATEDIF(I15,K15,"y")</f>
        <v>12</v>
      </c>
      <c r="V15" s="19" t="s">
        <v>8</v>
      </c>
      <c r="W15" s="19">
        <f>DATEDIF(I15,K15,"ym")</f>
        <v>5</v>
      </c>
      <c r="X15" s="19" t="s">
        <v>9</v>
      </c>
      <c r="Y15" s="19">
        <f>DATEDIF(I15,K15,"md")</f>
        <v>19</v>
      </c>
      <c r="Z15" s="20" t="s">
        <v>10</v>
      </c>
      <c r="AA15" s="22"/>
    </row>
    <row r="16" spans="1:36" ht="20.149999999999999" customHeight="1" x14ac:dyDescent="0.2">
      <c r="A16" s="4"/>
      <c r="B16" s="31"/>
      <c r="C16" s="4"/>
      <c r="D16" s="27"/>
      <c r="E16" s="34"/>
      <c r="F16" s="43"/>
      <c r="G16" s="43" t="s">
        <v>29</v>
      </c>
      <c r="H16" s="43" t="s">
        <v>150</v>
      </c>
      <c r="I16" s="18">
        <v>38047</v>
      </c>
      <c r="J16" s="19" t="s">
        <v>23</v>
      </c>
      <c r="K16" s="26">
        <v>38092</v>
      </c>
      <c r="L16" s="182"/>
      <c r="M16" s="223"/>
      <c r="N16" s="215"/>
      <c r="O16" s="158" t="s">
        <v>77</v>
      </c>
      <c r="P16" s="38">
        <f t="shared" si="4"/>
        <v>0</v>
      </c>
      <c r="Q16" s="19" t="s">
        <v>8</v>
      </c>
      <c r="R16" s="40">
        <f>IF(Y16&gt;=15,W16+1,W16)</f>
        <v>1</v>
      </c>
      <c r="S16" s="19" t="s">
        <v>9</v>
      </c>
      <c r="T16" s="22" t="str">
        <f t="shared" si="0"/>
        <v xml:space="preserve"> </v>
      </c>
      <c r="U16" s="21">
        <f>DATEDIF(I16,K16,"y")</f>
        <v>0</v>
      </c>
      <c r="V16" s="19" t="s">
        <v>8</v>
      </c>
      <c r="W16" s="19">
        <f>DATEDIF(I16,K16,"ym")</f>
        <v>1</v>
      </c>
      <c r="X16" s="19" t="s">
        <v>9</v>
      </c>
      <c r="Y16" s="19">
        <f>DATEDIF(I16,K16,"md")</f>
        <v>14</v>
      </c>
      <c r="Z16" s="20" t="s">
        <v>10</v>
      </c>
      <c r="AA16" s="22"/>
    </row>
    <row r="17" spans="1:36" ht="20.149999999999999" hidden="1" customHeight="1" thickBot="1" x14ac:dyDescent="0.25">
      <c r="A17" s="4"/>
      <c r="B17" s="31"/>
      <c r="C17" s="4"/>
      <c r="D17" s="27"/>
      <c r="E17" s="34"/>
      <c r="F17" s="43"/>
      <c r="G17" s="43"/>
      <c r="H17" s="43"/>
      <c r="I17" s="59"/>
      <c r="J17" s="54"/>
      <c r="K17" s="60"/>
      <c r="L17" s="182"/>
      <c r="M17" s="223"/>
      <c r="N17" s="215"/>
      <c r="O17" s="61"/>
      <c r="P17" s="53">
        <f t="shared" si="4"/>
        <v>0</v>
      </c>
      <c r="Q17" s="54" t="s">
        <v>8</v>
      </c>
      <c r="R17" s="55">
        <f t="shared" ref="R17" si="6">IF(Y17&gt;=15,W17+1,W17)</f>
        <v>0</v>
      </c>
      <c r="S17" s="54" t="s">
        <v>9</v>
      </c>
      <c r="T17" s="62" t="str">
        <f t="shared" si="0"/>
        <v xml:space="preserve"> </v>
      </c>
      <c r="U17" s="63">
        <f>DATEDIF(I17,K17,"y")</f>
        <v>0</v>
      </c>
      <c r="V17" s="54" t="s">
        <v>8</v>
      </c>
      <c r="W17" s="54">
        <f>DATEDIF(I17,K17,"ym")</f>
        <v>0</v>
      </c>
      <c r="X17" s="54" t="s">
        <v>9</v>
      </c>
      <c r="Y17" s="54">
        <f>DATEDIF(I17,K17,"md")</f>
        <v>0</v>
      </c>
      <c r="Z17" s="64" t="s">
        <v>10</v>
      </c>
      <c r="AA17" s="62"/>
    </row>
    <row r="18" spans="1:36" ht="20.149999999999999" hidden="1" customHeight="1" thickTop="1" x14ac:dyDescent="0.2">
      <c r="A18" s="4"/>
      <c r="B18" s="31"/>
      <c r="C18" s="4"/>
      <c r="D18" s="27"/>
      <c r="E18" s="34"/>
      <c r="F18" s="43"/>
      <c r="G18" s="43"/>
      <c r="H18" s="43"/>
      <c r="I18" s="59"/>
      <c r="J18" s="54"/>
      <c r="K18" s="60"/>
      <c r="L18" s="182"/>
      <c r="M18" s="223"/>
      <c r="N18" s="215"/>
      <c r="O18" s="102" t="s">
        <v>51</v>
      </c>
      <c r="P18" s="103">
        <f>U18</f>
        <v>7</v>
      </c>
      <c r="Q18" s="104" t="s">
        <v>8</v>
      </c>
      <c r="R18" s="105">
        <f>IF(Y18/15&gt;0,W18+ROUND(Y18/30,0),W18)</f>
        <v>11</v>
      </c>
      <c r="S18" s="104" t="s">
        <v>9</v>
      </c>
      <c r="T18" s="106" t="str">
        <f t="shared" si="0"/>
        <v xml:space="preserve"> </v>
      </c>
      <c r="U18" s="103">
        <f>SUMIF(T13:T17,"○",U13:U17)</f>
        <v>7</v>
      </c>
      <c r="V18" s="111" t="s">
        <v>8</v>
      </c>
      <c r="W18" s="112">
        <f>SUMIF(T13:T17,"○",W13:W17)</f>
        <v>11</v>
      </c>
      <c r="X18" s="111" t="s">
        <v>9</v>
      </c>
      <c r="Y18" s="112">
        <f>SUMIF(T13:T17,"○",Y13:Y17)</f>
        <v>0</v>
      </c>
      <c r="Z18" s="113" t="s">
        <v>10</v>
      </c>
      <c r="AA18" s="114"/>
    </row>
    <row r="19" spans="1:36" ht="20.149999999999999" hidden="1" customHeight="1" thickBot="1" x14ac:dyDescent="0.25">
      <c r="A19" s="4"/>
      <c r="B19" s="31"/>
      <c r="C19" s="4"/>
      <c r="D19" s="27"/>
      <c r="E19" s="34"/>
      <c r="F19" s="43"/>
      <c r="G19" s="43"/>
      <c r="H19" s="43"/>
      <c r="I19" s="59"/>
      <c r="J19" s="54"/>
      <c r="K19" s="64"/>
      <c r="L19" s="22"/>
      <c r="M19" s="223"/>
      <c r="N19" s="215"/>
      <c r="O19" s="107" t="s">
        <v>52</v>
      </c>
      <c r="P19" s="53">
        <f>U19</f>
        <v>0</v>
      </c>
      <c r="Q19" s="54" t="s">
        <v>8</v>
      </c>
      <c r="R19" s="55">
        <f>IF(Y19/15&gt;0,W19+ROUND(Y19/30,0),W19)</f>
        <v>0</v>
      </c>
      <c r="S19" s="64" t="s">
        <v>9</v>
      </c>
      <c r="T19" s="62" t="str">
        <f t="shared" si="0"/>
        <v xml:space="preserve"> </v>
      </c>
      <c r="U19" s="115">
        <f>SUMIF(T13:T17,"△",U13:U17)</f>
        <v>0</v>
      </c>
      <c r="V19" s="116" t="s">
        <v>8</v>
      </c>
      <c r="W19" s="117">
        <f>SUMIF(T13:T17,"△",W13:W17)</f>
        <v>0</v>
      </c>
      <c r="X19" s="116" t="s">
        <v>9</v>
      </c>
      <c r="Y19" s="117">
        <f>SUMIF(T13:T17,"△",Y13:Y17)</f>
        <v>0</v>
      </c>
      <c r="Z19" s="118" t="s">
        <v>10</v>
      </c>
      <c r="AA19" s="119"/>
      <c r="AC19" s="1">
        <f>P19*12+R19</f>
        <v>0</v>
      </c>
      <c r="AD19" s="42" t="s">
        <v>69</v>
      </c>
      <c r="AE19" s="42">
        <f>ROUNDDOWN(AC19/3,0)</f>
        <v>0</v>
      </c>
      <c r="AF19" s="1" t="s">
        <v>70</v>
      </c>
      <c r="AG19" s="1">
        <f>ROUNDDOWN(AE19/12,0)</f>
        <v>0</v>
      </c>
      <c r="AH19" s="1" t="s">
        <v>71</v>
      </c>
      <c r="AI19" s="1">
        <f>ROUNDDOWN(AE19-AG19*12,0)</f>
        <v>0</v>
      </c>
      <c r="AJ19" s="1" t="s">
        <v>68</v>
      </c>
    </row>
    <row r="20" spans="1:36" ht="20.149999999999999" hidden="1" customHeight="1" thickTop="1" thickBot="1" x14ac:dyDescent="0.25">
      <c r="A20" s="5"/>
      <c r="B20" s="29"/>
      <c r="C20" s="5"/>
      <c r="D20" s="12"/>
      <c r="E20" s="35"/>
      <c r="F20" s="44"/>
      <c r="G20" s="44"/>
      <c r="H20" s="44"/>
      <c r="I20" s="23"/>
      <c r="J20" s="24"/>
      <c r="K20" s="25"/>
      <c r="L20" s="136"/>
      <c r="M20" s="224"/>
      <c r="N20" s="185"/>
      <c r="O20" s="108" t="s">
        <v>53</v>
      </c>
      <c r="P20" s="56">
        <f>P18+AG19</f>
        <v>7</v>
      </c>
      <c r="Q20" s="57" t="s">
        <v>54</v>
      </c>
      <c r="R20" s="58">
        <f>R18+AI19</f>
        <v>11</v>
      </c>
      <c r="S20" s="57" t="s">
        <v>55</v>
      </c>
      <c r="T20" s="78" t="str">
        <f t="shared" si="0"/>
        <v xml:space="preserve"> </v>
      </c>
      <c r="U20" s="120">
        <f>IF(R20/12&gt;1,P20+ROUNDDOWN(R20/12,0),P20)</f>
        <v>7</v>
      </c>
      <c r="V20" s="121" t="s">
        <v>54</v>
      </c>
      <c r="W20" s="121">
        <f>IF(R20/12&gt;1,R20-ROUNDDOWN(R20/12,0)*12,R20)</f>
        <v>11</v>
      </c>
      <c r="X20" s="121" t="s">
        <v>55</v>
      </c>
      <c r="Y20" s="121"/>
      <c r="Z20" s="122"/>
      <c r="AA20" s="123" t="str">
        <f>VLOOKUP(U20*12+W20,月⇒ランク!A:B,2,TRUE)</f>
        <v>Ｇ</v>
      </c>
      <c r="AB20" s="1">
        <f>U20*12+W20</f>
        <v>95</v>
      </c>
    </row>
    <row r="21" spans="1:36" ht="20.149999999999999" customHeight="1" x14ac:dyDescent="0.2">
      <c r="A21" s="3">
        <v>3</v>
      </c>
      <c r="B21" s="28" t="s">
        <v>15</v>
      </c>
      <c r="C21" s="3" t="s">
        <v>80</v>
      </c>
      <c r="D21" s="32">
        <v>25800</v>
      </c>
      <c r="E21" s="33">
        <f>DATEDIF(D21,$O$1,"y")</f>
        <v>54</v>
      </c>
      <c r="F21" s="41"/>
      <c r="G21" s="41" t="s">
        <v>11</v>
      </c>
      <c r="H21" s="41" t="s">
        <v>5</v>
      </c>
      <c r="I21" s="13">
        <v>38976</v>
      </c>
      <c r="J21" s="14" t="s">
        <v>23</v>
      </c>
      <c r="K21" s="15" t="s">
        <v>6</v>
      </c>
      <c r="L21" s="17" t="s">
        <v>85</v>
      </c>
      <c r="M21" s="222"/>
      <c r="N21" s="214"/>
      <c r="O21" s="67" t="s">
        <v>77</v>
      </c>
      <c r="P21" s="37">
        <f>U21</f>
        <v>18</v>
      </c>
      <c r="Q21" s="14" t="s">
        <v>8</v>
      </c>
      <c r="R21" s="39">
        <f t="shared" ref="R21:R40" si="7">IF(Y21&gt;=15,W21+1,W21)</f>
        <v>7</v>
      </c>
      <c r="S21" s="14" t="s">
        <v>9</v>
      </c>
      <c r="T21" s="17" t="str">
        <f t="shared" si="0"/>
        <v>○</v>
      </c>
      <c r="U21" s="16">
        <f>DATEDIF(I21,$O$1,"y")</f>
        <v>18</v>
      </c>
      <c r="V21" s="14" t="s">
        <v>8</v>
      </c>
      <c r="W21" s="14">
        <f>DATEDIF(I21,$O$1,"ym")</f>
        <v>6</v>
      </c>
      <c r="X21" s="14" t="s">
        <v>9</v>
      </c>
      <c r="Y21" s="14">
        <f>DATEDIF(I21,$O$1,"md")</f>
        <v>16</v>
      </c>
      <c r="Z21" s="15" t="s">
        <v>10</v>
      </c>
      <c r="AA21" s="17"/>
    </row>
    <row r="22" spans="1:36" ht="20.149999999999999" customHeight="1" x14ac:dyDescent="0.2">
      <c r="A22" s="4"/>
      <c r="B22" s="31"/>
      <c r="C22" s="4"/>
      <c r="D22" s="27"/>
      <c r="E22" s="34"/>
      <c r="F22" s="43"/>
      <c r="G22" s="43" t="s">
        <v>29</v>
      </c>
      <c r="H22" s="43" t="s">
        <v>150</v>
      </c>
      <c r="I22" s="18">
        <v>38749</v>
      </c>
      <c r="J22" s="19" t="s">
        <v>23</v>
      </c>
      <c r="K22" s="26">
        <v>38975</v>
      </c>
      <c r="L22" s="182"/>
      <c r="M22" s="223"/>
      <c r="N22" s="215"/>
      <c r="O22" s="45" t="s">
        <v>77</v>
      </c>
      <c r="P22" s="38">
        <f>U22</f>
        <v>0</v>
      </c>
      <c r="Q22" s="19" t="s">
        <v>8</v>
      </c>
      <c r="R22" s="40">
        <f t="shared" si="7"/>
        <v>7</v>
      </c>
      <c r="S22" s="19" t="s">
        <v>9</v>
      </c>
      <c r="T22" s="22" t="str">
        <f t="shared" si="0"/>
        <v xml:space="preserve"> </v>
      </c>
      <c r="U22" s="21">
        <f>DATEDIF(I22,K22,"y")</f>
        <v>0</v>
      </c>
      <c r="V22" s="19" t="s">
        <v>8</v>
      </c>
      <c r="W22" s="19">
        <f>DATEDIF(I22,K22,"ym")</f>
        <v>7</v>
      </c>
      <c r="X22" s="19" t="s">
        <v>9</v>
      </c>
      <c r="Y22" s="19">
        <f>DATEDIF(I22,K22,"md")</f>
        <v>14</v>
      </c>
      <c r="Z22" s="20" t="s">
        <v>10</v>
      </c>
      <c r="AA22" s="22"/>
    </row>
    <row r="23" spans="1:36" ht="20.149999999999999" customHeight="1" x14ac:dyDescent="0.2">
      <c r="A23" s="4"/>
      <c r="B23" s="31"/>
      <c r="C23" s="4"/>
      <c r="D23" s="27"/>
      <c r="E23" s="34"/>
      <c r="F23" s="43"/>
      <c r="G23" s="43" t="s">
        <v>29</v>
      </c>
      <c r="H23" s="43" t="s">
        <v>150</v>
      </c>
      <c r="I23" s="18">
        <v>38261</v>
      </c>
      <c r="J23" s="19" t="s">
        <v>23</v>
      </c>
      <c r="K23" s="26">
        <v>38472</v>
      </c>
      <c r="L23" s="182"/>
      <c r="M23" s="223"/>
      <c r="N23" s="215"/>
      <c r="O23" s="158" t="s">
        <v>77</v>
      </c>
      <c r="P23" s="38">
        <f t="shared" ref="P23:P25" si="8">U23</f>
        <v>0</v>
      </c>
      <c r="Q23" s="19" t="s">
        <v>8</v>
      </c>
      <c r="R23" s="40">
        <f t="shared" si="7"/>
        <v>7</v>
      </c>
      <c r="S23" s="19" t="s">
        <v>9</v>
      </c>
      <c r="T23" s="22" t="str">
        <f t="shared" si="0"/>
        <v xml:space="preserve"> </v>
      </c>
      <c r="U23" s="21">
        <f>DATEDIF(I23,K23,"y")</f>
        <v>0</v>
      </c>
      <c r="V23" s="19" t="s">
        <v>8</v>
      </c>
      <c r="W23" s="19">
        <f>DATEDIF(I23,K23,"ym")</f>
        <v>6</v>
      </c>
      <c r="X23" s="19" t="s">
        <v>9</v>
      </c>
      <c r="Y23" s="19">
        <f>DATEDIF(I23,K23,"md")</f>
        <v>29</v>
      </c>
      <c r="Z23" s="20" t="s">
        <v>10</v>
      </c>
      <c r="AA23" s="22"/>
    </row>
    <row r="24" spans="1:36" ht="20.149999999999999" hidden="1" customHeight="1" x14ac:dyDescent="0.2">
      <c r="A24" s="4"/>
      <c r="B24" s="31"/>
      <c r="C24" s="4"/>
      <c r="D24" s="27"/>
      <c r="E24" s="34"/>
      <c r="F24" s="43"/>
      <c r="G24" s="43"/>
      <c r="H24" s="43"/>
      <c r="I24" s="59"/>
      <c r="J24" s="54"/>
      <c r="K24" s="60"/>
      <c r="L24" s="182"/>
      <c r="M24" s="223"/>
      <c r="N24" s="215"/>
      <c r="O24" s="61"/>
      <c r="P24" s="53">
        <f t="shared" si="8"/>
        <v>0</v>
      </c>
      <c r="Q24" s="54" t="s">
        <v>8</v>
      </c>
      <c r="R24" s="55">
        <f t="shared" si="7"/>
        <v>0</v>
      </c>
      <c r="S24" s="54" t="s">
        <v>9</v>
      </c>
      <c r="T24" s="62" t="str">
        <f t="shared" si="0"/>
        <v xml:space="preserve"> </v>
      </c>
      <c r="U24" s="63">
        <f>DATEDIF(I24,K24,"y")</f>
        <v>0</v>
      </c>
      <c r="V24" s="54" t="s">
        <v>8</v>
      </c>
      <c r="W24" s="54">
        <f>DATEDIF(I24,K24,"ym")</f>
        <v>0</v>
      </c>
      <c r="X24" s="54" t="s">
        <v>9</v>
      </c>
      <c r="Y24" s="54">
        <f>DATEDIF(I24,K24,"md")</f>
        <v>0</v>
      </c>
      <c r="Z24" s="64" t="s">
        <v>10</v>
      </c>
      <c r="AA24" s="62"/>
    </row>
    <row r="25" spans="1:36" ht="20.149999999999999" hidden="1" customHeight="1" thickBot="1" x14ac:dyDescent="0.25">
      <c r="A25" s="4"/>
      <c r="B25" s="31"/>
      <c r="C25" s="4"/>
      <c r="D25" s="27"/>
      <c r="E25" s="34"/>
      <c r="F25" s="43"/>
      <c r="G25" s="43"/>
      <c r="H25" s="43"/>
      <c r="I25" s="59"/>
      <c r="J25" s="54"/>
      <c r="K25" s="60"/>
      <c r="L25" s="182"/>
      <c r="M25" s="223"/>
      <c r="N25" s="215"/>
      <c r="O25" s="61"/>
      <c r="P25" s="53">
        <f t="shared" si="8"/>
        <v>0</v>
      </c>
      <c r="Q25" s="54" t="s">
        <v>8</v>
      </c>
      <c r="R25" s="55">
        <f t="shared" si="7"/>
        <v>0</v>
      </c>
      <c r="S25" s="54" t="s">
        <v>9</v>
      </c>
      <c r="T25" s="62" t="str">
        <f t="shared" si="0"/>
        <v xml:space="preserve"> </v>
      </c>
      <c r="U25" s="63">
        <f>DATEDIF(I25,K25,"y")</f>
        <v>0</v>
      </c>
      <c r="V25" s="54" t="s">
        <v>8</v>
      </c>
      <c r="W25" s="54">
        <f>DATEDIF(I25,K25,"ym")</f>
        <v>0</v>
      </c>
      <c r="X25" s="54" t="s">
        <v>9</v>
      </c>
      <c r="Y25" s="54">
        <f>DATEDIF(I25,K25,"md")</f>
        <v>0</v>
      </c>
      <c r="Z25" s="64" t="s">
        <v>10</v>
      </c>
      <c r="AA25" s="62"/>
    </row>
    <row r="26" spans="1:36" ht="20.149999999999999" hidden="1" customHeight="1" thickTop="1" x14ac:dyDescent="0.2">
      <c r="A26" s="4"/>
      <c r="B26" s="31"/>
      <c r="C26" s="4"/>
      <c r="D26" s="27"/>
      <c r="E26" s="34"/>
      <c r="F26" s="43"/>
      <c r="G26" s="43"/>
      <c r="H26" s="43"/>
      <c r="I26" s="59"/>
      <c r="J26" s="54"/>
      <c r="K26" s="60"/>
      <c r="L26" s="182"/>
      <c r="M26" s="223"/>
      <c r="N26" s="215"/>
      <c r="O26" s="102" t="s">
        <v>51</v>
      </c>
      <c r="P26" s="103">
        <f>U26</f>
        <v>18</v>
      </c>
      <c r="Q26" s="104" t="s">
        <v>8</v>
      </c>
      <c r="R26" s="105">
        <f>IF(Y26/15&gt;0,W26+ROUND(Y26/30,0),W26)</f>
        <v>7</v>
      </c>
      <c r="S26" s="104" t="s">
        <v>9</v>
      </c>
      <c r="T26" s="106" t="str">
        <f t="shared" si="0"/>
        <v xml:space="preserve"> </v>
      </c>
      <c r="U26" s="103">
        <f>SUMIF(T21:T25,"○",U21:U25)</f>
        <v>18</v>
      </c>
      <c r="V26" s="111" t="s">
        <v>8</v>
      </c>
      <c r="W26" s="112">
        <f>SUMIF(T21:T25,"○",W21:W25)</f>
        <v>6</v>
      </c>
      <c r="X26" s="111" t="s">
        <v>9</v>
      </c>
      <c r="Y26" s="112">
        <f>SUMIF(T21:T25,"○",Y21:Y25)</f>
        <v>16</v>
      </c>
      <c r="Z26" s="113" t="s">
        <v>10</v>
      </c>
      <c r="AA26" s="114"/>
    </row>
    <row r="27" spans="1:36" ht="20.149999999999999" hidden="1" customHeight="1" thickBot="1" x14ac:dyDescent="0.25">
      <c r="A27" s="4"/>
      <c r="B27" s="31"/>
      <c r="C27" s="4"/>
      <c r="D27" s="27"/>
      <c r="E27" s="34"/>
      <c r="F27" s="43"/>
      <c r="G27" s="43"/>
      <c r="H27" s="43"/>
      <c r="I27" s="59"/>
      <c r="J27" s="54"/>
      <c r="K27" s="64"/>
      <c r="L27" s="22"/>
      <c r="M27" s="223"/>
      <c r="N27" s="215"/>
      <c r="O27" s="107" t="s">
        <v>52</v>
      </c>
      <c r="P27" s="53">
        <f>U27</f>
        <v>0</v>
      </c>
      <c r="Q27" s="54" t="s">
        <v>8</v>
      </c>
      <c r="R27" s="55">
        <f>IF(Y27/15&gt;0,W27+ROUND(Y27/30,0),W27)</f>
        <v>0</v>
      </c>
      <c r="S27" s="64" t="s">
        <v>9</v>
      </c>
      <c r="T27" s="62" t="str">
        <f t="shared" si="0"/>
        <v xml:space="preserve"> </v>
      </c>
      <c r="U27" s="115">
        <f>SUMIF(T21:T25,"△",U21:U25)</f>
        <v>0</v>
      </c>
      <c r="V27" s="116" t="s">
        <v>8</v>
      </c>
      <c r="W27" s="117">
        <f>SUMIF(T21:T25,"△",W21:W25)</f>
        <v>0</v>
      </c>
      <c r="X27" s="116" t="s">
        <v>9</v>
      </c>
      <c r="Y27" s="117">
        <f>SUMIF(T21:T25,"△",Y21:Y25)</f>
        <v>0</v>
      </c>
      <c r="Z27" s="118" t="s">
        <v>10</v>
      </c>
      <c r="AA27" s="119"/>
      <c r="AC27" s="1">
        <f>P27*12+R27</f>
        <v>0</v>
      </c>
      <c r="AD27" s="42" t="s">
        <v>69</v>
      </c>
      <c r="AE27" s="42">
        <f>ROUNDDOWN(AC27/3,0)</f>
        <v>0</v>
      </c>
      <c r="AF27" s="1" t="s">
        <v>70</v>
      </c>
      <c r="AG27" s="1">
        <f>ROUNDDOWN(AE27/12,0)</f>
        <v>0</v>
      </c>
      <c r="AH27" s="1" t="s">
        <v>71</v>
      </c>
      <c r="AI27" s="1">
        <f>ROUNDDOWN(AE27-AG27*12,0)</f>
        <v>0</v>
      </c>
      <c r="AJ27" s="1" t="s">
        <v>68</v>
      </c>
    </row>
    <row r="28" spans="1:36" ht="20.149999999999999" hidden="1" customHeight="1" thickTop="1" thickBot="1" x14ac:dyDescent="0.25">
      <c r="A28" s="5"/>
      <c r="B28" s="29"/>
      <c r="C28" s="5"/>
      <c r="D28" s="12"/>
      <c r="E28" s="35"/>
      <c r="F28" s="44"/>
      <c r="G28" s="44"/>
      <c r="H28" s="44"/>
      <c r="I28" s="23"/>
      <c r="J28" s="24"/>
      <c r="K28" s="25"/>
      <c r="L28" s="136"/>
      <c r="M28" s="224"/>
      <c r="N28" s="185"/>
      <c r="O28" s="108" t="s">
        <v>53</v>
      </c>
      <c r="P28" s="56">
        <f>P26+AG27</f>
        <v>18</v>
      </c>
      <c r="Q28" s="57" t="s">
        <v>54</v>
      </c>
      <c r="R28" s="58">
        <f>R26+AI27</f>
        <v>7</v>
      </c>
      <c r="S28" s="57" t="s">
        <v>55</v>
      </c>
      <c r="T28" s="78" t="str">
        <f t="shared" si="0"/>
        <v xml:space="preserve"> </v>
      </c>
      <c r="U28" s="120">
        <f>IF(R28/12&gt;1,P28+ROUNDDOWN(R28/12,0),P28)</f>
        <v>18</v>
      </c>
      <c r="V28" s="121" t="s">
        <v>54</v>
      </c>
      <c r="W28" s="121">
        <f>IF(R28/12&gt;1,R28-ROUNDDOWN(R28/12,0)*12,R28)</f>
        <v>7</v>
      </c>
      <c r="X28" s="121" t="s">
        <v>55</v>
      </c>
      <c r="Y28" s="121"/>
      <c r="Z28" s="122"/>
      <c r="AA28" s="123" t="str">
        <f>VLOOKUP(U28*12+W28,月⇒ランク!A:B,2,TRUE)</f>
        <v>Ｄ</v>
      </c>
      <c r="AB28" s="1">
        <f>U28*12+W28</f>
        <v>223</v>
      </c>
    </row>
    <row r="29" spans="1:36" ht="20.149999999999999" customHeight="1" x14ac:dyDescent="0.2">
      <c r="A29" s="3">
        <v>4</v>
      </c>
      <c r="B29" s="28" t="s">
        <v>15</v>
      </c>
      <c r="C29" s="3" t="s">
        <v>80</v>
      </c>
      <c r="D29" s="32">
        <v>30190</v>
      </c>
      <c r="E29" s="33">
        <f>DATEDIF(D29,$O$1,"y")</f>
        <v>42</v>
      </c>
      <c r="F29" s="41"/>
      <c r="G29" s="41" t="s">
        <v>11</v>
      </c>
      <c r="H29" s="41" t="s">
        <v>5</v>
      </c>
      <c r="I29" s="13">
        <v>39371</v>
      </c>
      <c r="J29" s="14" t="s">
        <v>23</v>
      </c>
      <c r="K29" s="15" t="s">
        <v>6</v>
      </c>
      <c r="L29" s="17" t="s">
        <v>85</v>
      </c>
      <c r="M29" s="222"/>
      <c r="N29" s="214"/>
      <c r="O29" s="65" t="s">
        <v>77</v>
      </c>
      <c r="P29" s="37">
        <f t="shared" ref="P29:P31" si="9">U29</f>
        <v>17</v>
      </c>
      <c r="Q29" s="14" t="s">
        <v>8</v>
      </c>
      <c r="R29" s="39">
        <f t="shared" si="7"/>
        <v>6</v>
      </c>
      <c r="S29" s="14" t="s">
        <v>9</v>
      </c>
      <c r="T29" s="17" t="str">
        <f t="shared" si="0"/>
        <v>○</v>
      </c>
      <c r="U29" s="16">
        <f>DATEDIF(I29,$O$1,"y")</f>
        <v>17</v>
      </c>
      <c r="V29" s="14" t="s">
        <v>8</v>
      </c>
      <c r="W29" s="14">
        <f>DATEDIF(I29,$O$1,"ym")</f>
        <v>5</v>
      </c>
      <c r="X29" s="14" t="s">
        <v>9</v>
      </c>
      <c r="Y29" s="14">
        <f>DATEDIF(I29,$O$1,"md")</f>
        <v>16</v>
      </c>
      <c r="Z29" s="15" t="s">
        <v>10</v>
      </c>
      <c r="AA29" s="17"/>
    </row>
    <row r="30" spans="1:36" ht="20.149999999999999" customHeight="1" x14ac:dyDescent="0.2">
      <c r="A30" s="4"/>
      <c r="B30" s="31"/>
      <c r="C30" s="4"/>
      <c r="D30" s="27"/>
      <c r="E30" s="34"/>
      <c r="F30" s="43"/>
      <c r="G30" s="43" t="s">
        <v>29</v>
      </c>
      <c r="H30" s="43" t="s">
        <v>150</v>
      </c>
      <c r="I30" s="18">
        <v>39295</v>
      </c>
      <c r="J30" s="19" t="s">
        <v>23</v>
      </c>
      <c r="K30" s="26">
        <v>39370</v>
      </c>
      <c r="L30" s="182"/>
      <c r="M30" s="223"/>
      <c r="N30" s="215"/>
      <c r="O30" s="65" t="s">
        <v>77</v>
      </c>
      <c r="P30" s="38">
        <f t="shared" si="9"/>
        <v>0</v>
      </c>
      <c r="Q30" s="19" t="s">
        <v>8</v>
      </c>
      <c r="R30" s="40">
        <f t="shared" si="7"/>
        <v>2</v>
      </c>
      <c r="S30" s="19" t="s">
        <v>9</v>
      </c>
      <c r="T30" s="22" t="str">
        <f t="shared" si="0"/>
        <v xml:space="preserve"> </v>
      </c>
      <c r="U30" s="21">
        <f>DATEDIF(I30,K30,"y")</f>
        <v>0</v>
      </c>
      <c r="V30" s="19" t="s">
        <v>8</v>
      </c>
      <c r="W30" s="19">
        <f>DATEDIF(I30,K30,"ym")</f>
        <v>2</v>
      </c>
      <c r="X30" s="19" t="s">
        <v>9</v>
      </c>
      <c r="Y30" s="19">
        <f>DATEDIF(I30,K30,"md")</f>
        <v>14</v>
      </c>
      <c r="Z30" s="20" t="s">
        <v>10</v>
      </c>
      <c r="AA30" s="22"/>
    </row>
    <row r="31" spans="1:36" ht="20.149999999999999" hidden="1" customHeight="1" x14ac:dyDescent="0.2">
      <c r="A31" s="4"/>
      <c r="B31" s="31"/>
      <c r="C31" s="4"/>
      <c r="D31" s="27"/>
      <c r="E31" s="34"/>
      <c r="F31" s="43"/>
      <c r="G31" s="43"/>
      <c r="H31" s="43"/>
      <c r="I31" s="59"/>
      <c r="J31" s="54"/>
      <c r="K31" s="60"/>
      <c r="L31" s="182"/>
      <c r="M31" s="223"/>
      <c r="N31" s="215"/>
      <c r="O31" s="61"/>
      <c r="P31" s="53">
        <f t="shared" si="9"/>
        <v>0</v>
      </c>
      <c r="Q31" s="54" t="s">
        <v>8</v>
      </c>
      <c r="R31" s="55">
        <f t="shared" ref="R31" si="10">IF(Y31&gt;=15,W31+1,W31)</f>
        <v>0</v>
      </c>
      <c r="S31" s="54" t="s">
        <v>9</v>
      </c>
      <c r="T31" s="62" t="str">
        <f t="shared" si="0"/>
        <v xml:space="preserve"> </v>
      </c>
      <c r="U31" s="63">
        <f>DATEDIF(I31,K31,"y")</f>
        <v>0</v>
      </c>
      <c r="V31" s="54" t="s">
        <v>8</v>
      </c>
      <c r="W31" s="54">
        <f>DATEDIF(I31,K31,"ym")</f>
        <v>0</v>
      </c>
      <c r="X31" s="54" t="s">
        <v>9</v>
      </c>
      <c r="Y31" s="54">
        <f>DATEDIF(I31,K31,"md")</f>
        <v>0</v>
      </c>
      <c r="Z31" s="64" t="s">
        <v>10</v>
      </c>
      <c r="AA31" s="62"/>
    </row>
    <row r="32" spans="1:36" ht="20.149999999999999" hidden="1" customHeight="1" thickBot="1" x14ac:dyDescent="0.25">
      <c r="A32" s="4"/>
      <c r="B32" s="31"/>
      <c r="C32" s="4"/>
      <c r="D32" s="27"/>
      <c r="E32" s="34"/>
      <c r="F32" s="43"/>
      <c r="G32" s="43"/>
      <c r="H32" s="43"/>
      <c r="I32" s="59"/>
      <c r="J32" s="54"/>
      <c r="K32" s="60"/>
      <c r="L32" s="182"/>
      <c r="M32" s="223"/>
      <c r="N32" s="215"/>
      <c r="O32" s="61"/>
      <c r="P32" s="53">
        <f t="shared" ref="P32" si="11">U32</f>
        <v>0</v>
      </c>
      <c r="Q32" s="54" t="s">
        <v>8</v>
      </c>
      <c r="R32" s="55">
        <f t="shared" ref="R32" si="12">IF(Y32&gt;=15,W32+1,W32)</f>
        <v>0</v>
      </c>
      <c r="S32" s="54" t="s">
        <v>9</v>
      </c>
      <c r="T32" s="62" t="str">
        <f t="shared" si="0"/>
        <v xml:space="preserve"> </v>
      </c>
      <c r="U32" s="63">
        <f>DATEDIF(I32,K32,"y")</f>
        <v>0</v>
      </c>
      <c r="V32" s="54" t="s">
        <v>8</v>
      </c>
      <c r="W32" s="54">
        <f>DATEDIF(I32,K32,"ym")</f>
        <v>0</v>
      </c>
      <c r="X32" s="54" t="s">
        <v>9</v>
      </c>
      <c r="Y32" s="54">
        <f>DATEDIF(I32,K32,"md")</f>
        <v>0</v>
      </c>
      <c r="Z32" s="64" t="s">
        <v>10</v>
      </c>
      <c r="AA32" s="62"/>
    </row>
    <row r="33" spans="1:36" ht="20.149999999999999" hidden="1" customHeight="1" thickTop="1" x14ac:dyDescent="0.2">
      <c r="A33" s="4"/>
      <c r="B33" s="31"/>
      <c r="C33" s="4"/>
      <c r="D33" s="27"/>
      <c r="E33" s="34"/>
      <c r="F33" s="43"/>
      <c r="G33" s="43"/>
      <c r="H33" s="43"/>
      <c r="I33" s="59"/>
      <c r="J33" s="54"/>
      <c r="K33" s="60"/>
      <c r="L33" s="182"/>
      <c r="M33" s="223"/>
      <c r="N33" s="215"/>
      <c r="O33" s="102" t="s">
        <v>51</v>
      </c>
      <c r="P33" s="103">
        <f>U33</f>
        <v>17</v>
      </c>
      <c r="Q33" s="104" t="s">
        <v>8</v>
      </c>
      <c r="R33" s="105">
        <f>IF(Y33/15&gt;0,W33+ROUND(Y33/30,0),W33)</f>
        <v>6</v>
      </c>
      <c r="S33" s="104" t="s">
        <v>9</v>
      </c>
      <c r="T33" s="106" t="str">
        <f t="shared" si="0"/>
        <v xml:space="preserve"> </v>
      </c>
      <c r="U33" s="103">
        <f>SUMIF(T29:T32,"○",U29:U32)</f>
        <v>17</v>
      </c>
      <c r="V33" s="111" t="s">
        <v>8</v>
      </c>
      <c r="W33" s="112">
        <f>SUMIF(T29:T32,"○",W29:W32)</f>
        <v>5</v>
      </c>
      <c r="X33" s="111" t="s">
        <v>9</v>
      </c>
      <c r="Y33" s="112">
        <f>SUMIF(T29:T32,"○",Y29:Y32)</f>
        <v>16</v>
      </c>
      <c r="Z33" s="113" t="s">
        <v>10</v>
      </c>
      <c r="AA33" s="114"/>
    </row>
    <row r="34" spans="1:36" ht="20.149999999999999" hidden="1" customHeight="1" thickBot="1" x14ac:dyDescent="0.25">
      <c r="A34" s="4"/>
      <c r="B34" s="31"/>
      <c r="C34" s="4"/>
      <c r="D34" s="27"/>
      <c r="E34" s="34"/>
      <c r="F34" s="43"/>
      <c r="G34" s="43"/>
      <c r="H34" s="43"/>
      <c r="I34" s="59"/>
      <c r="J34" s="54"/>
      <c r="K34" s="64"/>
      <c r="L34" s="22"/>
      <c r="M34" s="223"/>
      <c r="N34" s="215"/>
      <c r="O34" s="107" t="s">
        <v>52</v>
      </c>
      <c r="P34" s="53">
        <f>U34</f>
        <v>0</v>
      </c>
      <c r="Q34" s="54" t="s">
        <v>8</v>
      </c>
      <c r="R34" s="55">
        <f>IF(Y34/15&gt;0,W34+ROUND(Y34/30,0),W34)</f>
        <v>0</v>
      </c>
      <c r="S34" s="64" t="s">
        <v>9</v>
      </c>
      <c r="T34" s="62" t="str">
        <f t="shared" si="0"/>
        <v xml:space="preserve"> </v>
      </c>
      <c r="U34" s="115">
        <f>SUMIF(T29:T32,"△",U29:U32)</f>
        <v>0</v>
      </c>
      <c r="V34" s="116" t="s">
        <v>8</v>
      </c>
      <c r="W34" s="117">
        <f>SUMIF(T29:T32,"△",W29:W32)</f>
        <v>0</v>
      </c>
      <c r="X34" s="116" t="s">
        <v>9</v>
      </c>
      <c r="Y34" s="117">
        <f>SUMIF(T29:T32,"△",Y29:Y32)</f>
        <v>0</v>
      </c>
      <c r="Z34" s="118" t="s">
        <v>10</v>
      </c>
      <c r="AA34" s="119"/>
      <c r="AC34" s="1">
        <f>P34*12+R34</f>
        <v>0</v>
      </c>
      <c r="AD34" s="42" t="s">
        <v>69</v>
      </c>
      <c r="AE34" s="42">
        <f>ROUNDDOWN(AC34/3,0)</f>
        <v>0</v>
      </c>
      <c r="AF34" s="1" t="s">
        <v>70</v>
      </c>
      <c r="AG34" s="1">
        <f>ROUNDDOWN(AE34/12,0)</f>
        <v>0</v>
      </c>
      <c r="AH34" s="1" t="s">
        <v>71</v>
      </c>
      <c r="AI34" s="1">
        <f>ROUNDDOWN(AE34-AG34*12,0)</f>
        <v>0</v>
      </c>
      <c r="AJ34" s="1" t="s">
        <v>68</v>
      </c>
    </row>
    <row r="35" spans="1:36" ht="20.149999999999999" hidden="1" customHeight="1" thickTop="1" thickBot="1" x14ac:dyDescent="0.25">
      <c r="A35" s="5"/>
      <c r="B35" s="29"/>
      <c r="C35" s="5"/>
      <c r="D35" s="12"/>
      <c r="E35" s="35"/>
      <c r="F35" s="44"/>
      <c r="G35" s="44"/>
      <c r="H35" s="44"/>
      <c r="I35" s="23"/>
      <c r="J35" s="24"/>
      <c r="K35" s="25"/>
      <c r="L35" s="136"/>
      <c r="M35" s="223"/>
      <c r="N35" s="215"/>
      <c r="O35" s="108" t="s">
        <v>53</v>
      </c>
      <c r="P35" s="56">
        <f>P33+AG34</f>
        <v>17</v>
      </c>
      <c r="Q35" s="57" t="s">
        <v>54</v>
      </c>
      <c r="R35" s="58">
        <f>R33+AI34</f>
        <v>6</v>
      </c>
      <c r="S35" s="57" t="s">
        <v>55</v>
      </c>
      <c r="T35" s="78" t="str">
        <f t="shared" si="0"/>
        <v xml:space="preserve"> </v>
      </c>
      <c r="U35" s="120">
        <f>IF(R35/12&gt;1,P35+ROUNDDOWN(R35/12,0),P35)</f>
        <v>17</v>
      </c>
      <c r="V35" s="121" t="s">
        <v>54</v>
      </c>
      <c r="W35" s="121">
        <f>IF(R35/12&gt;1,R35-ROUNDDOWN(R35/12,0)*12,R35)</f>
        <v>6</v>
      </c>
      <c r="X35" s="121" t="s">
        <v>55</v>
      </c>
      <c r="Y35" s="121"/>
      <c r="Z35" s="122"/>
      <c r="AA35" s="123" t="str">
        <f>VLOOKUP(U35*12+W35,月⇒ランク!A:B,2,TRUE)</f>
        <v>Ｄ</v>
      </c>
      <c r="AB35" s="1">
        <f>U35*12+W35</f>
        <v>210</v>
      </c>
    </row>
    <row r="36" spans="1:36" ht="20.149999999999999" customHeight="1" x14ac:dyDescent="0.2">
      <c r="A36" s="3">
        <v>5</v>
      </c>
      <c r="B36" s="28" t="s">
        <v>15</v>
      </c>
      <c r="C36" s="3" t="s">
        <v>80</v>
      </c>
      <c r="D36" s="32">
        <v>28304</v>
      </c>
      <c r="E36" s="33">
        <f>DATEDIF(D36,$O$1,"y")</f>
        <v>47</v>
      </c>
      <c r="F36" s="41"/>
      <c r="G36" s="41" t="s">
        <v>11</v>
      </c>
      <c r="H36" s="41" t="s">
        <v>5</v>
      </c>
      <c r="I36" s="13">
        <v>39539</v>
      </c>
      <c r="J36" s="14" t="s">
        <v>23</v>
      </c>
      <c r="K36" s="15" t="s">
        <v>6</v>
      </c>
      <c r="L36" s="17" t="s">
        <v>85</v>
      </c>
      <c r="M36" s="222"/>
      <c r="N36" s="214"/>
      <c r="O36" s="65" t="s">
        <v>77</v>
      </c>
      <c r="P36" s="37">
        <f t="shared" ref="P36:P40" si="13">U36</f>
        <v>17</v>
      </c>
      <c r="Q36" s="14" t="s">
        <v>8</v>
      </c>
      <c r="R36" s="39">
        <f t="shared" si="7"/>
        <v>0</v>
      </c>
      <c r="S36" s="14" t="s">
        <v>9</v>
      </c>
      <c r="T36" s="17" t="str">
        <f t="shared" si="0"/>
        <v>○</v>
      </c>
      <c r="U36" s="16">
        <f>DATEDIF(I36,$O$1,"y")</f>
        <v>17</v>
      </c>
      <c r="V36" s="14" t="s">
        <v>8</v>
      </c>
      <c r="W36" s="14">
        <f>DATEDIF(I36,$O$1,"ym")</f>
        <v>0</v>
      </c>
      <c r="X36" s="14" t="s">
        <v>9</v>
      </c>
      <c r="Y36" s="14">
        <f>DATEDIF(I36,$O$1,"md")</f>
        <v>0</v>
      </c>
      <c r="Z36" s="15" t="s">
        <v>10</v>
      </c>
      <c r="AA36" s="17"/>
    </row>
    <row r="37" spans="1:36" ht="20.149999999999999" customHeight="1" x14ac:dyDescent="0.2">
      <c r="A37" s="4"/>
      <c r="B37" s="31"/>
      <c r="C37" s="4"/>
      <c r="D37" s="27"/>
      <c r="E37" s="34"/>
      <c r="F37" s="43"/>
      <c r="G37" s="43"/>
      <c r="H37" s="43"/>
      <c r="I37" s="18">
        <v>39078</v>
      </c>
      <c r="J37" s="19" t="s">
        <v>23</v>
      </c>
      <c r="K37" s="26">
        <v>39538</v>
      </c>
      <c r="L37" s="182"/>
      <c r="M37" s="223"/>
      <c r="N37" s="215"/>
      <c r="O37" s="61" t="s">
        <v>24</v>
      </c>
      <c r="P37" s="38">
        <f t="shared" si="13"/>
        <v>1</v>
      </c>
      <c r="Q37" s="19" t="s">
        <v>8</v>
      </c>
      <c r="R37" s="40">
        <f t="shared" si="7"/>
        <v>3</v>
      </c>
      <c r="S37" s="19" t="s">
        <v>9</v>
      </c>
      <c r="T37" s="22" t="str">
        <f t="shared" ref="T37:T68" si="14">IF(OR(L:L="現施設",L:L="同一法人"),"○",IF(L:L="他法人","△"," "))</f>
        <v xml:space="preserve"> </v>
      </c>
      <c r="U37" s="21">
        <f>DATEDIF(I37,K37,"y")</f>
        <v>1</v>
      </c>
      <c r="V37" s="19" t="s">
        <v>8</v>
      </c>
      <c r="W37" s="19">
        <f>DATEDIF(I37,K37,"ym")</f>
        <v>3</v>
      </c>
      <c r="X37" s="19" t="s">
        <v>9</v>
      </c>
      <c r="Y37" s="19">
        <f>DATEDIF(I37,K37,"md")</f>
        <v>4</v>
      </c>
      <c r="Z37" s="20" t="s">
        <v>10</v>
      </c>
      <c r="AA37" s="22"/>
    </row>
    <row r="38" spans="1:36" ht="20.149999999999999" customHeight="1" x14ac:dyDescent="0.2">
      <c r="A38" s="4"/>
      <c r="B38" s="31"/>
      <c r="C38" s="4"/>
      <c r="D38" s="27"/>
      <c r="E38" s="34"/>
      <c r="F38" s="43"/>
      <c r="G38" s="43" t="s">
        <v>11</v>
      </c>
      <c r="H38" s="43" t="s">
        <v>5</v>
      </c>
      <c r="I38" s="18">
        <v>38808</v>
      </c>
      <c r="J38" s="19" t="s">
        <v>23</v>
      </c>
      <c r="K38" s="26">
        <v>39077</v>
      </c>
      <c r="L38" s="182"/>
      <c r="M38" s="223"/>
      <c r="N38" s="215"/>
      <c r="O38" s="45" t="s">
        <v>77</v>
      </c>
      <c r="P38" s="38">
        <f t="shared" si="13"/>
        <v>0</v>
      </c>
      <c r="Q38" s="19" t="s">
        <v>8</v>
      </c>
      <c r="R38" s="40">
        <f t="shared" si="7"/>
        <v>9</v>
      </c>
      <c r="S38" s="19" t="s">
        <v>9</v>
      </c>
      <c r="T38" s="22" t="str">
        <f t="shared" si="14"/>
        <v xml:space="preserve"> </v>
      </c>
      <c r="U38" s="21">
        <f>DATEDIF(I38,K38,"y")</f>
        <v>0</v>
      </c>
      <c r="V38" s="19" t="s">
        <v>8</v>
      </c>
      <c r="W38" s="19">
        <f>DATEDIF(I38,K38,"ym")</f>
        <v>8</v>
      </c>
      <c r="X38" s="19" t="s">
        <v>9</v>
      </c>
      <c r="Y38" s="19">
        <f>DATEDIF(I38,K38,"md")</f>
        <v>25</v>
      </c>
      <c r="Z38" s="20" t="s">
        <v>10</v>
      </c>
      <c r="AA38" s="22"/>
    </row>
    <row r="39" spans="1:36" ht="20.149999999999999" customHeight="1" x14ac:dyDescent="0.2">
      <c r="A39" s="4"/>
      <c r="B39" s="31"/>
      <c r="C39" s="4"/>
      <c r="D39" s="27"/>
      <c r="E39" s="34"/>
      <c r="F39" s="43"/>
      <c r="G39" s="43"/>
      <c r="H39" s="43"/>
      <c r="I39" s="18">
        <v>38307</v>
      </c>
      <c r="J39" s="19" t="s">
        <v>23</v>
      </c>
      <c r="K39" s="26">
        <v>38807</v>
      </c>
      <c r="L39" s="182"/>
      <c r="M39" s="223"/>
      <c r="N39" s="215"/>
      <c r="O39" s="45" t="s">
        <v>24</v>
      </c>
      <c r="P39" s="38">
        <f t="shared" si="13"/>
        <v>1</v>
      </c>
      <c r="Q39" s="19" t="s">
        <v>8</v>
      </c>
      <c r="R39" s="40">
        <f t="shared" si="7"/>
        <v>5</v>
      </c>
      <c r="S39" s="19" t="s">
        <v>9</v>
      </c>
      <c r="T39" s="22" t="str">
        <f t="shared" si="14"/>
        <v xml:space="preserve"> </v>
      </c>
      <c r="U39" s="21">
        <f>DATEDIF(I39,K39,"y")</f>
        <v>1</v>
      </c>
      <c r="V39" s="19" t="s">
        <v>8</v>
      </c>
      <c r="W39" s="19">
        <f>DATEDIF(I39,K39,"ym")</f>
        <v>4</v>
      </c>
      <c r="X39" s="19" t="s">
        <v>9</v>
      </c>
      <c r="Y39" s="19">
        <f>DATEDIF(I39,K39,"md")</f>
        <v>15</v>
      </c>
      <c r="Z39" s="20" t="s">
        <v>10</v>
      </c>
      <c r="AA39" s="22"/>
    </row>
    <row r="40" spans="1:36" ht="20.149999999999999" customHeight="1" x14ac:dyDescent="0.2">
      <c r="A40" s="4"/>
      <c r="B40" s="31"/>
      <c r="C40" s="4"/>
      <c r="D40" s="27"/>
      <c r="E40" s="34"/>
      <c r="F40" s="43"/>
      <c r="G40" s="43" t="s">
        <v>11</v>
      </c>
      <c r="H40" s="43" t="s">
        <v>5</v>
      </c>
      <c r="I40" s="18">
        <v>35886</v>
      </c>
      <c r="J40" s="19" t="s">
        <v>23</v>
      </c>
      <c r="K40" s="26">
        <v>38306</v>
      </c>
      <c r="L40" s="182"/>
      <c r="M40" s="223"/>
      <c r="N40" s="215"/>
      <c r="O40" s="158" t="s">
        <v>77</v>
      </c>
      <c r="P40" s="38">
        <f t="shared" si="13"/>
        <v>6</v>
      </c>
      <c r="Q40" s="19" t="s">
        <v>8</v>
      </c>
      <c r="R40" s="40">
        <f t="shared" si="7"/>
        <v>7</v>
      </c>
      <c r="S40" s="19" t="s">
        <v>9</v>
      </c>
      <c r="T40" s="22" t="str">
        <f t="shared" si="14"/>
        <v xml:space="preserve"> </v>
      </c>
      <c r="U40" s="21">
        <f>DATEDIF(I40,K40,"y")</f>
        <v>6</v>
      </c>
      <c r="V40" s="19" t="s">
        <v>8</v>
      </c>
      <c r="W40" s="19">
        <f>DATEDIF(I40,K40,"ym")</f>
        <v>7</v>
      </c>
      <c r="X40" s="19" t="s">
        <v>9</v>
      </c>
      <c r="Y40" s="19">
        <f>DATEDIF(I40,K40,"md")</f>
        <v>14</v>
      </c>
      <c r="Z40" s="20" t="s">
        <v>10</v>
      </c>
      <c r="AA40" s="22"/>
    </row>
    <row r="41" spans="1:36" ht="20.149999999999999" hidden="1" customHeight="1" thickTop="1" x14ac:dyDescent="0.2">
      <c r="A41" s="4"/>
      <c r="B41" s="31"/>
      <c r="C41" s="4"/>
      <c r="D41" s="27"/>
      <c r="E41" s="34"/>
      <c r="F41" s="43"/>
      <c r="G41" s="43"/>
      <c r="H41" s="43"/>
      <c r="I41" s="59"/>
      <c r="J41" s="54"/>
      <c r="K41" s="60"/>
      <c r="L41" s="182"/>
      <c r="M41" s="223"/>
      <c r="N41" s="215"/>
      <c r="O41" s="102" t="s">
        <v>51</v>
      </c>
      <c r="P41" s="103">
        <f>U41</f>
        <v>17</v>
      </c>
      <c r="Q41" s="104" t="s">
        <v>8</v>
      </c>
      <c r="R41" s="105">
        <f>IF(Y41/15&gt;0,W41+ROUND(Y41/30,0),W41)</f>
        <v>0</v>
      </c>
      <c r="S41" s="104" t="s">
        <v>9</v>
      </c>
      <c r="T41" s="106" t="str">
        <f t="shared" si="14"/>
        <v xml:space="preserve"> </v>
      </c>
      <c r="U41" s="103">
        <f>SUMIF(T36:T40,"○",U36:U40)</f>
        <v>17</v>
      </c>
      <c r="V41" s="111" t="s">
        <v>8</v>
      </c>
      <c r="W41" s="112">
        <f>SUMIF(T36:T40,"○",W36:W40)</f>
        <v>0</v>
      </c>
      <c r="X41" s="111" t="s">
        <v>9</v>
      </c>
      <c r="Y41" s="112">
        <f>SUMIF(T36:T40,"○",Y36:Y40)</f>
        <v>0</v>
      </c>
      <c r="Z41" s="113" t="s">
        <v>10</v>
      </c>
      <c r="AA41" s="114"/>
    </row>
    <row r="42" spans="1:36" ht="20.149999999999999" hidden="1" customHeight="1" thickBot="1" x14ac:dyDescent="0.25">
      <c r="A42" s="5"/>
      <c r="B42" s="29"/>
      <c r="C42" s="5"/>
      <c r="D42" s="12"/>
      <c r="E42" s="35"/>
      <c r="F42" s="44"/>
      <c r="G42" s="44"/>
      <c r="H42" s="44"/>
      <c r="I42" s="23"/>
      <c r="J42" s="24"/>
      <c r="K42" s="25"/>
      <c r="L42" s="62"/>
      <c r="M42" s="223"/>
      <c r="N42" s="215"/>
      <c r="O42" s="133" t="s">
        <v>52</v>
      </c>
      <c r="P42" s="134">
        <f>U42</f>
        <v>0</v>
      </c>
      <c r="Q42" s="24" t="s">
        <v>8</v>
      </c>
      <c r="R42" s="135">
        <f>IF(Y42/15&gt;0,W42+ROUND(Y42/30,0),W42)</f>
        <v>0</v>
      </c>
      <c r="S42" s="25" t="s">
        <v>9</v>
      </c>
      <c r="T42" s="136" t="str">
        <f t="shared" si="14"/>
        <v xml:space="preserve"> </v>
      </c>
      <c r="U42" s="137">
        <f>SUMIF(T36:T40,"△",U36:U40)</f>
        <v>0</v>
      </c>
      <c r="V42" s="138" t="s">
        <v>8</v>
      </c>
      <c r="W42" s="139">
        <f>SUMIF(T36:T40,"△",W36:W40)</f>
        <v>0</v>
      </c>
      <c r="X42" s="138" t="s">
        <v>9</v>
      </c>
      <c r="Y42" s="139">
        <f>SUMIF(T36:T40,"△",Y36:Y40)</f>
        <v>0</v>
      </c>
      <c r="Z42" s="140" t="s">
        <v>10</v>
      </c>
      <c r="AA42" s="141"/>
      <c r="AC42" s="1">
        <f>P42*12+R42</f>
        <v>0</v>
      </c>
      <c r="AD42" s="42" t="s">
        <v>69</v>
      </c>
      <c r="AE42" s="42">
        <f>ROUNDDOWN(AC42/3,0)</f>
        <v>0</v>
      </c>
      <c r="AF42" s="1" t="s">
        <v>70</v>
      </c>
      <c r="AG42" s="1">
        <f>ROUNDDOWN(AE42/12,0)</f>
        <v>0</v>
      </c>
      <c r="AH42" s="1" t="s">
        <v>71</v>
      </c>
      <c r="AI42" s="1">
        <f>ROUNDDOWN(AE42-AG42*12,0)</f>
        <v>0</v>
      </c>
      <c r="AJ42" s="1" t="s">
        <v>68</v>
      </c>
    </row>
    <row r="43" spans="1:36" ht="20.149999999999999" hidden="1" customHeight="1" thickTop="1" thickBot="1" x14ac:dyDescent="0.25">
      <c r="A43" s="5"/>
      <c r="B43" s="29"/>
      <c r="C43" s="5"/>
      <c r="D43" s="12"/>
      <c r="E43" s="35"/>
      <c r="F43" s="44"/>
      <c r="G43" s="44"/>
      <c r="H43" s="44"/>
      <c r="I43" s="23"/>
      <c r="J43" s="24"/>
      <c r="K43" s="25"/>
      <c r="L43" s="136"/>
      <c r="M43" s="224"/>
      <c r="N43" s="185"/>
      <c r="O43" s="108" t="s">
        <v>53</v>
      </c>
      <c r="P43" s="56">
        <f>P41+AG42</f>
        <v>17</v>
      </c>
      <c r="Q43" s="57" t="s">
        <v>54</v>
      </c>
      <c r="R43" s="58">
        <f>R41+AI42</f>
        <v>0</v>
      </c>
      <c r="S43" s="57" t="s">
        <v>55</v>
      </c>
      <c r="T43" s="78" t="str">
        <f t="shared" si="14"/>
        <v xml:space="preserve"> </v>
      </c>
      <c r="U43" s="120">
        <f>IF(R43/12&gt;1,P43+ROUNDDOWN(R43/12,0),P43)</f>
        <v>17</v>
      </c>
      <c r="V43" s="121" t="s">
        <v>54</v>
      </c>
      <c r="W43" s="121">
        <f>IF(R43/12&gt;1,R43-ROUNDDOWN(R43/12,0)*12,R43)</f>
        <v>0</v>
      </c>
      <c r="X43" s="121" t="s">
        <v>55</v>
      </c>
      <c r="Y43" s="121"/>
      <c r="Z43" s="122"/>
      <c r="AA43" s="123" t="str">
        <f>VLOOKUP(U43*12+W43,月⇒ランク!A:B,2,TRUE)</f>
        <v>Ｄ</v>
      </c>
      <c r="AB43" s="1">
        <f>U43*12+W43</f>
        <v>204</v>
      </c>
    </row>
    <row r="44" spans="1:36" ht="20.149999999999999" customHeight="1" x14ac:dyDescent="0.2">
      <c r="A44" s="3">
        <v>6</v>
      </c>
      <c r="B44" s="28" t="s">
        <v>15</v>
      </c>
      <c r="C44" s="3" t="s">
        <v>80</v>
      </c>
      <c r="D44" s="32">
        <v>29458</v>
      </c>
      <c r="E44" s="33">
        <f>DATEDIF(D44,$O$1,"y")</f>
        <v>44</v>
      </c>
      <c r="F44" s="41"/>
      <c r="G44" s="41" t="s">
        <v>11</v>
      </c>
      <c r="H44" s="41" t="s">
        <v>5</v>
      </c>
      <c r="I44" s="13">
        <v>40299</v>
      </c>
      <c r="J44" s="14" t="s">
        <v>23</v>
      </c>
      <c r="K44" s="15" t="s">
        <v>6</v>
      </c>
      <c r="L44" s="17" t="s">
        <v>85</v>
      </c>
      <c r="M44" s="222"/>
      <c r="N44" s="214"/>
      <c r="O44" s="65" t="s">
        <v>77</v>
      </c>
      <c r="P44" s="37">
        <f>U44</f>
        <v>14</v>
      </c>
      <c r="Q44" s="14" t="s">
        <v>8</v>
      </c>
      <c r="R44" s="39">
        <f t="shared" ref="R44:R48" si="15">IF(Y44&gt;=15,W44+1,W44)</f>
        <v>11</v>
      </c>
      <c r="S44" s="14" t="s">
        <v>9</v>
      </c>
      <c r="T44" s="17" t="str">
        <f t="shared" si="14"/>
        <v>○</v>
      </c>
      <c r="U44" s="16">
        <f>DATEDIF(I44,$O$1,"y")</f>
        <v>14</v>
      </c>
      <c r="V44" s="14" t="s">
        <v>8</v>
      </c>
      <c r="W44" s="14">
        <f>DATEDIF(I44,$O$1,"ym")</f>
        <v>11</v>
      </c>
      <c r="X44" s="14" t="s">
        <v>9</v>
      </c>
      <c r="Y44" s="14">
        <f>DATEDIF(I44,$O$1,"md")</f>
        <v>0</v>
      </c>
      <c r="Z44" s="15" t="s">
        <v>10</v>
      </c>
      <c r="AA44" s="17"/>
    </row>
    <row r="45" spans="1:36" ht="20.149999999999999" customHeight="1" x14ac:dyDescent="0.2">
      <c r="A45" s="4"/>
      <c r="B45" s="31"/>
      <c r="C45" s="4"/>
      <c r="D45" s="27"/>
      <c r="E45" s="34"/>
      <c r="F45" s="43"/>
      <c r="G45" s="43"/>
      <c r="H45" s="43"/>
      <c r="I45" s="18">
        <v>40022</v>
      </c>
      <c r="J45" s="19" t="s">
        <v>23</v>
      </c>
      <c r="K45" s="26">
        <v>40298</v>
      </c>
      <c r="L45" s="182"/>
      <c r="M45" s="223"/>
      <c r="N45" s="215"/>
      <c r="O45" s="45" t="s">
        <v>24</v>
      </c>
      <c r="P45" s="38">
        <f>U45</f>
        <v>0</v>
      </c>
      <c r="Q45" s="19" t="s">
        <v>8</v>
      </c>
      <c r="R45" s="40">
        <f t="shared" si="15"/>
        <v>9</v>
      </c>
      <c r="S45" s="19" t="s">
        <v>9</v>
      </c>
      <c r="T45" s="22" t="str">
        <f t="shared" si="14"/>
        <v xml:space="preserve"> </v>
      </c>
      <c r="U45" s="21">
        <f>DATEDIF(I45,K45,"y")</f>
        <v>0</v>
      </c>
      <c r="V45" s="19" t="s">
        <v>8</v>
      </c>
      <c r="W45" s="19">
        <f>DATEDIF(I45,K45,"ym")</f>
        <v>9</v>
      </c>
      <c r="X45" s="19" t="s">
        <v>9</v>
      </c>
      <c r="Y45" s="19">
        <f>DATEDIF(I45,K45,"md")</f>
        <v>2</v>
      </c>
      <c r="Z45" s="20" t="s">
        <v>10</v>
      </c>
      <c r="AA45" s="22"/>
    </row>
    <row r="46" spans="1:36" ht="20.149999999999999" customHeight="1" x14ac:dyDescent="0.2">
      <c r="A46" s="4"/>
      <c r="B46" s="31"/>
      <c r="C46" s="4"/>
      <c r="D46" s="27"/>
      <c r="E46" s="34"/>
      <c r="F46" s="43"/>
      <c r="G46" s="43" t="s">
        <v>11</v>
      </c>
      <c r="H46" s="43" t="s">
        <v>5</v>
      </c>
      <c r="I46" s="18">
        <v>37347</v>
      </c>
      <c r="J46" s="19" t="s">
        <v>23</v>
      </c>
      <c r="K46" s="26">
        <v>40021</v>
      </c>
      <c r="L46" s="182"/>
      <c r="M46" s="223"/>
      <c r="N46" s="215"/>
      <c r="O46" s="158" t="s">
        <v>77</v>
      </c>
      <c r="P46" s="38">
        <f>U46</f>
        <v>7</v>
      </c>
      <c r="Q46" s="19" t="s">
        <v>8</v>
      </c>
      <c r="R46" s="40">
        <f t="shared" si="15"/>
        <v>4</v>
      </c>
      <c r="S46" s="19" t="s">
        <v>9</v>
      </c>
      <c r="T46" s="22" t="str">
        <f t="shared" si="14"/>
        <v xml:space="preserve"> </v>
      </c>
      <c r="U46" s="21">
        <f>DATEDIF(I46,K46,"y")</f>
        <v>7</v>
      </c>
      <c r="V46" s="19" t="s">
        <v>8</v>
      </c>
      <c r="W46" s="19">
        <f>DATEDIF(I46,K46,"ym")</f>
        <v>3</v>
      </c>
      <c r="X46" s="19" t="s">
        <v>9</v>
      </c>
      <c r="Y46" s="19">
        <f>DATEDIF(I46,K46,"md")</f>
        <v>26</v>
      </c>
      <c r="Z46" s="20" t="s">
        <v>10</v>
      </c>
      <c r="AA46" s="22"/>
    </row>
    <row r="47" spans="1:36" ht="20.149999999999999" hidden="1" customHeight="1" x14ac:dyDescent="0.2">
      <c r="A47" s="4"/>
      <c r="B47" s="31"/>
      <c r="C47" s="4"/>
      <c r="D47" s="27"/>
      <c r="E47" s="34"/>
      <c r="F47" s="43"/>
      <c r="G47" s="43"/>
      <c r="H47" s="43"/>
      <c r="I47" s="59"/>
      <c r="J47" s="54"/>
      <c r="K47" s="60"/>
      <c r="L47" s="182"/>
      <c r="M47" s="223"/>
      <c r="N47" s="215"/>
      <c r="O47" s="61"/>
      <c r="P47" s="53">
        <f t="shared" ref="P47:P48" si="16">U47</f>
        <v>0</v>
      </c>
      <c r="Q47" s="54" t="s">
        <v>8</v>
      </c>
      <c r="R47" s="55">
        <f t="shared" si="15"/>
        <v>0</v>
      </c>
      <c r="S47" s="54" t="s">
        <v>9</v>
      </c>
      <c r="T47" s="62" t="str">
        <f t="shared" si="14"/>
        <v xml:space="preserve"> </v>
      </c>
      <c r="U47" s="63">
        <f>DATEDIF(I47,K47,"y")</f>
        <v>0</v>
      </c>
      <c r="V47" s="54" t="s">
        <v>8</v>
      </c>
      <c r="W47" s="54">
        <f>DATEDIF(I47,K47,"ym")</f>
        <v>0</v>
      </c>
      <c r="X47" s="54" t="s">
        <v>9</v>
      </c>
      <c r="Y47" s="54">
        <f>DATEDIF(I47,K47,"md")</f>
        <v>0</v>
      </c>
      <c r="Z47" s="64" t="s">
        <v>10</v>
      </c>
      <c r="AA47" s="62"/>
    </row>
    <row r="48" spans="1:36" ht="20.149999999999999" hidden="1" customHeight="1" thickBot="1" x14ac:dyDescent="0.25">
      <c r="A48" s="4"/>
      <c r="B48" s="31"/>
      <c r="C48" s="4"/>
      <c r="D48" s="27"/>
      <c r="E48" s="34"/>
      <c r="F48" s="43"/>
      <c r="G48" s="43"/>
      <c r="H48" s="43"/>
      <c r="I48" s="59"/>
      <c r="J48" s="54"/>
      <c r="K48" s="60"/>
      <c r="L48" s="182"/>
      <c r="M48" s="223"/>
      <c r="N48" s="215"/>
      <c r="O48" s="61"/>
      <c r="P48" s="53">
        <f t="shared" si="16"/>
        <v>0</v>
      </c>
      <c r="Q48" s="54" t="s">
        <v>8</v>
      </c>
      <c r="R48" s="55">
        <f t="shared" si="15"/>
        <v>0</v>
      </c>
      <c r="S48" s="54" t="s">
        <v>9</v>
      </c>
      <c r="T48" s="62" t="str">
        <f t="shared" si="14"/>
        <v xml:space="preserve"> </v>
      </c>
      <c r="U48" s="63">
        <f>DATEDIF(I48,K48,"y")</f>
        <v>0</v>
      </c>
      <c r="V48" s="54" t="s">
        <v>8</v>
      </c>
      <c r="W48" s="54">
        <f>DATEDIF(I48,K48,"ym")</f>
        <v>0</v>
      </c>
      <c r="X48" s="54" t="s">
        <v>9</v>
      </c>
      <c r="Y48" s="54">
        <f>DATEDIF(I48,K48,"md")</f>
        <v>0</v>
      </c>
      <c r="Z48" s="64" t="s">
        <v>10</v>
      </c>
      <c r="AA48" s="62"/>
    </row>
    <row r="49" spans="1:36" ht="20.149999999999999" hidden="1" customHeight="1" thickTop="1" x14ac:dyDescent="0.2">
      <c r="A49" s="4"/>
      <c r="B49" s="31"/>
      <c r="C49" s="4"/>
      <c r="D49" s="27"/>
      <c r="E49" s="34"/>
      <c r="F49" s="43"/>
      <c r="G49" s="43"/>
      <c r="H49" s="43"/>
      <c r="I49" s="59"/>
      <c r="J49" s="54"/>
      <c r="K49" s="60"/>
      <c r="L49" s="182"/>
      <c r="M49" s="223"/>
      <c r="N49" s="215"/>
      <c r="O49" s="102" t="s">
        <v>51</v>
      </c>
      <c r="P49" s="103">
        <f>U49</f>
        <v>14</v>
      </c>
      <c r="Q49" s="104" t="s">
        <v>8</v>
      </c>
      <c r="R49" s="105">
        <f>IF(Y49/15&gt;0,W49+ROUND(Y49/30,0),W49)</f>
        <v>11</v>
      </c>
      <c r="S49" s="104" t="s">
        <v>9</v>
      </c>
      <c r="T49" s="106" t="str">
        <f t="shared" si="14"/>
        <v xml:space="preserve"> </v>
      </c>
      <c r="U49" s="103">
        <f>SUMIF(T44:T48,"○",U44:U48)</f>
        <v>14</v>
      </c>
      <c r="V49" s="111" t="s">
        <v>8</v>
      </c>
      <c r="W49" s="112">
        <f>SUMIF(T44:T48,"○",W44:W48)</f>
        <v>11</v>
      </c>
      <c r="X49" s="111" t="s">
        <v>9</v>
      </c>
      <c r="Y49" s="112">
        <f>SUMIF(T44:T48,"○",Y44:Y48)</f>
        <v>0</v>
      </c>
      <c r="Z49" s="113" t="s">
        <v>10</v>
      </c>
      <c r="AA49" s="114"/>
    </row>
    <row r="50" spans="1:36" ht="20.149999999999999" hidden="1" customHeight="1" thickBot="1" x14ac:dyDescent="0.25">
      <c r="A50" s="4"/>
      <c r="B50" s="31"/>
      <c r="C50" s="4"/>
      <c r="D50" s="27"/>
      <c r="E50" s="34"/>
      <c r="F50" s="43"/>
      <c r="G50" s="43"/>
      <c r="H50" s="43"/>
      <c r="I50" s="59"/>
      <c r="J50" s="54"/>
      <c r="K50" s="64"/>
      <c r="L50" s="62"/>
      <c r="M50" s="223"/>
      <c r="N50" s="215"/>
      <c r="O50" s="107" t="s">
        <v>52</v>
      </c>
      <c r="P50" s="53">
        <f>U50</f>
        <v>0</v>
      </c>
      <c r="Q50" s="54" t="s">
        <v>8</v>
      </c>
      <c r="R50" s="55">
        <f>IF(Y50/15&gt;0,W50+ROUND(Y50/30,0),W50)</f>
        <v>0</v>
      </c>
      <c r="S50" s="64" t="s">
        <v>9</v>
      </c>
      <c r="T50" s="62" t="str">
        <f t="shared" si="14"/>
        <v xml:space="preserve"> </v>
      </c>
      <c r="U50" s="115">
        <f>SUMIF(T44:T48,"△",U44:U48)</f>
        <v>0</v>
      </c>
      <c r="V50" s="116" t="s">
        <v>8</v>
      </c>
      <c r="W50" s="117">
        <f>SUMIF(T44:T48,"△",W44:W48)</f>
        <v>0</v>
      </c>
      <c r="X50" s="116" t="s">
        <v>9</v>
      </c>
      <c r="Y50" s="117">
        <f>SUMIF(T44:T48,"△",Y44:Y48)</f>
        <v>0</v>
      </c>
      <c r="Z50" s="118" t="s">
        <v>10</v>
      </c>
      <c r="AA50" s="119"/>
      <c r="AC50" s="1">
        <f>P50*12+R50</f>
        <v>0</v>
      </c>
      <c r="AD50" s="42" t="s">
        <v>69</v>
      </c>
      <c r="AE50" s="42">
        <f>ROUNDDOWN(AC50/3,0)</f>
        <v>0</v>
      </c>
      <c r="AF50" s="1" t="s">
        <v>70</v>
      </c>
      <c r="AG50" s="1">
        <f>ROUNDDOWN(AE50/12,0)</f>
        <v>0</v>
      </c>
      <c r="AH50" s="1" t="s">
        <v>71</v>
      </c>
      <c r="AI50" s="1">
        <f>ROUNDDOWN(AE50-AG50*12,0)</f>
        <v>0</v>
      </c>
      <c r="AJ50" s="1" t="s">
        <v>68</v>
      </c>
    </row>
    <row r="51" spans="1:36" ht="20.149999999999999" hidden="1" customHeight="1" thickTop="1" thickBot="1" x14ac:dyDescent="0.25">
      <c r="A51" s="5"/>
      <c r="B51" s="29"/>
      <c r="C51" s="5"/>
      <c r="D51" s="12"/>
      <c r="E51" s="35"/>
      <c r="F51" s="44"/>
      <c r="G51" s="44"/>
      <c r="H51" s="44"/>
      <c r="I51" s="23"/>
      <c r="J51" s="24"/>
      <c r="K51" s="25"/>
      <c r="L51" s="136"/>
      <c r="M51" s="224"/>
      <c r="N51" s="185"/>
      <c r="O51" s="108" t="s">
        <v>53</v>
      </c>
      <c r="P51" s="56">
        <f>P49+AG50</f>
        <v>14</v>
      </c>
      <c r="Q51" s="57" t="s">
        <v>54</v>
      </c>
      <c r="R51" s="58">
        <f>R49+AI50</f>
        <v>11</v>
      </c>
      <c r="S51" s="57" t="s">
        <v>55</v>
      </c>
      <c r="T51" s="78" t="str">
        <f t="shared" si="14"/>
        <v xml:space="preserve"> </v>
      </c>
      <c r="U51" s="120">
        <f>IF(R51/12&gt;1,P51+ROUNDDOWN(R51/12,0),P51)</f>
        <v>14</v>
      </c>
      <c r="V51" s="121" t="s">
        <v>54</v>
      </c>
      <c r="W51" s="121">
        <f>IF(R51/12&gt;1,R51-ROUNDDOWN(R51/12,0)*12,R51)</f>
        <v>11</v>
      </c>
      <c r="X51" s="121" t="s">
        <v>55</v>
      </c>
      <c r="Y51" s="121"/>
      <c r="Z51" s="122"/>
      <c r="AA51" s="123" t="str">
        <f>VLOOKUP(U51*12+W51,月⇒ランク!A:B,2,TRUE)</f>
        <v>Ｅ</v>
      </c>
      <c r="AB51" s="1">
        <f>U51*12+W51</f>
        <v>179</v>
      </c>
    </row>
    <row r="52" spans="1:36" ht="20.149999999999999" customHeight="1" x14ac:dyDescent="0.2">
      <c r="A52" s="3">
        <v>7</v>
      </c>
      <c r="B52" s="28" t="s">
        <v>15</v>
      </c>
      <c r="C52" s="3" t="s">
        <v>80</v>
      </c>
      <c r="D52" s="32">
        <v>29378</v>
      </c>
      <c r="E52" s="33">
        <f>DATEDIF(D52,$O$1,"y")</f>
        <v>44</v>
      </c>
      <c r="F52" s="41"/>
      <c r="G52" s="41" t="s">
        <v>11</v>
      </c>
      <c r="H52" s="41" t="s">
        <v>5</v>
      </c>
      <c r="I52" s="13">
        <v>37712</v>
      </c>
      <c r="J52" s="14" t="s">
        <v>23</v>
      </c>
      <c r="K52" s="15" t="s">
        <v>6</v>
      </c>
      <c r="L52" s="17" t="s">
        <v>85</v>
      </c>
      <c r="M52" s="222"/>
      <c r="N52" s="214"/>
      <c r="O52" s="67" t="s">
        <v>77</v>
      </c>
      <c r="P52" s="37">
        <f t="shared" ref="P52:P143" si="17">U52</f>
        <v>22</v>
      </c>
      <c r="Q52" s="14" t="s">
        <v>8</v>
      </c>
      <c r="R52" s="39">
        <f t="shared" ref="R52:R156" si="18">IF(Y52&gt;=15,W52+1,W52)</f>
        <v>0</v>
      </c>
      <c r="S52" s="14" t="s">
        <v>9</v>
      </c>
      <c r="T52" s="17" t="str">
        <f t="shared" si="14"/>
        <v>○</v>
      </c>
      <c r="U52" s="16">
        <f>DATEDIF(I52,$O$1,"y")</f>
        <v>22</v>
      </c>
      <c r="V52" s="14" t="s">
        <v>8</v>
      </c>
      <c r="W52" s="14">
        <f>DATEDIF(I52,$O$1,"ym")</f>
        <v>0</v>
      </c>
      <c r="X52" s="14" t="s">
        <v>9</v>
      </c>
      <c r="Y52" s="14">
        <f>DATEDIF(I52,$O$1,"md")</f>
        <v>0</v>
      </c>
      <c r="Z52" s="15" t="s">
        <v>10</v>
      </c>
      <c r="AA52" s="17"/>
    </row>
    <row r="53" spans="1:36" ht="20.149999999999999" hidden="1" customHeight="1" x14ac:dyDescent="0.2">
      <c r="A53" s="4"/>
      <c r="B53" s="31"/>
      <c r="C53" s="4"/>
      <c r="D53" s="27"/>
      <c r="E53" s="34"/>
      <c r="F53" s="43"/>
      <c r="G53" s="43" t="s">
        <v>29</v>
      </c>
      <c r="H53" s="43" t="s">
        <v>150</v>
      </c>
      <c r="I53" s="18">
        <v>37347</v>
      </c>
      <c r="J53" s="19" t="s">
        <v>23</v>
      </c>
      <c r="K53" s="26"/>
      <c r="L53" s="182"/>
      <c r="M53" s="223"/>
      <c r="N53" s="215"/>
      <c r="O53" s="45" t="s">
        <v>77</v>
      </c>
      <c r="P53" s="38">
        <f t="shared" si="17"/>
        <v>0</v>
      </c>
      <c r="Q53" s="19" t="s">
        <v>8</v>
      </c>
      <c r="R53" s="40">
        <f t="shared" si="18"/>
        <v>0</v>
      </c>
      <c r="S53" s="19" t="s">
        <v>9</v>
      </c>
      <c r="T53" s="22" t="str">
        <f t="shared" si="14"/>
        <v xml:space="preserve"> </v>
      </c>
      <c r="U53" s="21">
        <v>0</v>
      </c>
      <c r="V53" s="19" t="s">
        <v>8</v>
      </c>
      <c r="W53" s="19">
        <v>0</v>
      </c>
      <c r="X53" s="19" t="s">
        <v>9</v>
      </c>
      <c r="Y53" s="19">
        <v>0</v>
      </c>
      <c r="Z53" s="20" t="s">
        <v>10</v>
      </c>
      <c r="AA53" s="22"/>
    </row>
    <row r="54" spans="1:36" ht="20.149999999999999" hidden="1" customHeight="1" x14ac:dyDescent="0.2">
      <c r="A54" s="4"/>
      <c r="B54" s="31"/>
      <c r="C54" s="4"/>
      <c r="D54" s="27"/>
      <c r="E54" s="34"/>
      <c r="F54" s="43"/>
      <c r="G54" s="43"/>
      <c r="H54" s="43"/>
      <c r="I54" s="18"/>
      <c r="J54" s="19" t="s">
        <v>23</v>
      </c>
      <c r="K54" s="20"/>
      <c r="L54" s="182"/>
      <c r="M54" s="223"/>
      <c r="N54" s="215"/>
      <c r="O54" s="45"/>
      <c r="P54" s="38">
        <f t="shared" si="17"/>
        <v>0</v>
      </c>
      <c r="Q54" s="19" t="s">
        <v>8</v>
      </c>
      <c r="R54" s="40">
        <f t="shared" si="18"/>
        <v>0</v>
      </c>
      <c r="S54" s="19" t="s">
        <v>9</v>
      </c>
      <c r="T54" s="22" t="str">
        <f t="shared" si="14"/>
        <v xml:space="preserve"> </v>
      </c>
      <c r="U54" s="21">
        <f>DATEDIF(I54,K54,"y")</f>
        <v>0</v>
      </c>
      <c r="V54" s="19" t="s">
        <v>8</v>
      </c>
      <c r="W54" s="19">
        <f>DATEDIF(I54,K54,"ym")</f>
        <v>0</v>
      </c>
      <c r="X54" s="19" t="s">
        <v>9</v>
      </c>
      <c r="Y54" s="19">
        <f>DATEDIF(I54,K54,"md")</f>
        <v>0</v>
      </c>
      <c r="Z54" s="20" t="s">
        <v>10</v>
      </c>
      <c r="AA54" s="22"/>
    </row>
    <row r="55" spans="1:36" ht="20.149999999999999" hidden="1" customHeight="1" x14ac:dyDescent="0.2">
      <c r="A55" s="4"/>
      <c r="B55" s="31"/>
      <c r="C55" s="4"/>
      <c r="D55" s="27"/>
      <c r="E55" s="34"/>
      <c r="F55" s="43"/>
      <c r="G55" s="43"/>
      <c r="H55" s="43"/>
      <c r="I55" s="59"/>
      <c r="J55" s="54"/>
      <c r="K55" s="60"/>
      <c r="L55" s="182"/>
      <c r="M55" s="223"/>
      <c r="N55" s="215"/>
      <c r="O55" s="61"/>
      <c r="P55" s="53">
        <f t="shared" si="17"/>
        <v>0</v>
      </c>
      <c r="Q55" s="54" t="s">
        <v>8</v>
      </c>
      <c r="R55" s="55">
        <f t="shared" si="18"/>
        <v>0</v>
      </c>
      <c r="S55" s="54" t="s">
        <v>9</v>
      </c>
      <c r="T55" s="62" t="str">
        <f t="shared" si="14"/>
        <v xml:space="preserve"> </v>
      </c>
      <c r="U55" s="63">
        <f>DATEDIF(I55,K55,"y")</f>
        <v>0</v>
      </c>
      <c r="V55" s="54" t="s">
        <v>8</v>
      </c>
      <c r="W55" s="54">
        <f>DATEDIF(I55,K55,"ym")</f>
        <v>0</v>
      </c>
      <c r="X55" s="54" t="s">
        <v>9</v>
      </c>
      <c r="Y55" s="54">
        <f>DATEDIF(I55,K55,"md")</f>
        <v>0</v>
      </c>
      <c r="Z55" s="64" t="s">
        <v>10</v>
      </c>
      <c r="AA55" s="62"/>
    </row>
    <row r="56" spans="1:36" ht="20.149999999999999" hidden="1" customHeight="1" thickBot="1" x14ac:dyDescent="0.25">
      <c r="A56" s="4"/>
      <c r="B56" s="31"/>
      <c r="C56" s="4"/>
      <c r="D56" s="27"/>
      <c r="E56" s="34"/>
      <c r="F56" s="43"/>
      <c r="G56" s="43"/>
      <c r="H56" s="43"/>
      <c r="I56" s="59"/>
      <c r="J56" s="54"/>
      <c r="K56" s="60"/>
      <c r="L56" s="182"/>
      <c r="M56" s="223"/>
      <c r="N56" s="215"/>
      <c r="O56" s="61"/>
      <c r="P56" s="53">
        <f t="shared" si="17"/>
        <v>0</v>
      </c>
      <c r="Q56" s="54" t="s">
        <v>8</v>
      </c>
      <c r="R56" s="55">
        <f t="shared" si="18"/>
        <v>0</v>
      </c>
      <c r="S56" s="54" t="s">
        <v>9</v>
      </c>
      <c r="T56" s="62" t="str">
        <f t="shared" si="14"/>
        <v xml:space="preserve"> </v>
      </c>
      <c r="U56" s="63">
        <f>DATEDIF(I56,K56,"y")</f>
        <v>0</v>
      </c>
      <c r="V56" s="54" t="s">
        <v>8</v>
      </c>
      <c r="W56" s="54">
        <f>DATEDIF(I56,K56,"ym")</f>
        <v>0</v>
      </c>
      <c r="X56" s="54" t="s">
        <v>9</v>
      </c>
      <c r="Y56" s="54">
        <f>DATEDIF(I56,K56,"md")</f>
        <v>0</v>
      </c>
      <c r="Z56" s="64" t="s">
        <v>10</v>
      </c>
      <c r="AA56" s="62"/>
    </row>
    <row r="57" spans="1:36" ht="20.149999999999999" hidden="1" customHeight="1" thickTop="1" x14ac:dyDescent="0.2">
      <c r="A57" s="4"/>
      <c r="B57" s="31"/>
      <c r="C57" s="4"/>
      <c r="D57" s="27"/>
      <c r="E57" s="34"/>
      <c r="F57" s="43"/>
      <c r="G57" s="43"/>
      <c r="H57" s="43"/>
      <c r="I57" s="59"/>
      <c r="J57" s="54"/>
      <c r="K57" s="60"/>
      <c r="L57" s="182"/>
      <c r="M57" s="223"/>
      <c r="N57" s="215"/>
      <c r="O57" s="102" t="s">
        <v>51</v>
      </c>
      <c r="P57" s="103">
        <f>U57</f>
        <v>22</v>
      </c>
      <c r="Q57" s="104" t="s">
        <v>8</v>
      </c>
      <c r="R57" s="105">
        <f>IF(Y57/15&gt;0,W57+ROUND(Y57/30,0),W57)</f>
        <v>0</v>
      </c>
      <c r="S57" s="104" t="s">
        <v>9</v>
      </c>
      <c r="T57" s="106" t="str">
        <f t="shared" si="14"/>
        <v xml:space="preserve"> </v>
      </c>
      <c r="U57" s="103">
        <f>SUMIF(T52:T56,"○",U52:U56)</f>
        <v>22</v>
      </c>
      <c r="V57" s="111" t="s">
        <v>8</v>
      </c>
      <c r="W57" s="112">
        <f>SUMIF(T52:T56,"○",W52:W56)</f>
        <v>0</v>
      </c>
      <c r="X57" s="111" t="s">
        <v>9</v>
      </c>
      <c r="Y57" s="112">
        <f>SUMIF(T52:T56,"○",Y52:Y56)</f>
        <v>0</v>
      </c>
      <c r="Z57" s="113" t="s">
        <v>10</v>
      </c>
      <c r="AA57" s="114"/>
    </row>
    <row r="58" spans="1:36" ht="20.149999999999999" hidden="1" customHeight="1" thickBot="1" x14ac:dyDescent="0.25">
      <c r="A58" s="4"/>
      <c r="B58" s="31"/>
      <c r="C58" s="4"/>
      <c r="D58" s="27"/>
      <c r="E58" s="34"/>
      <c r="F58" s="43"/>
      <c r="G58" s="43"/>
      <c r="H58" s="43"/>
      <c r="I58" s="59"/>
      <c r="J58" s="54"/>
      <c r="K58" s="64"/>
      <c r="L58" s="62"/>
      <c r="M58" s="223"/>
      <c r="N58" s="215"/>
      <c r="O58" s="107" t="s">
        <v>52</v>
      </c>
      <c r="P58" s="53">
        <f>U58</f>
        <v>0</v>
      </c>
      <c r="Q58" s="54" t="s">
        <v>8</v>
      </c>
      <c r="R58" s="55">
        <f>IF(Y58/15&gt;0,W58+ROUND(Y58/30,0),W58)</f>
        <v>0</v>
      </c>
      <c r="S58" s="64" t="s">
        <v>9</v>
      </c>
      <c r="T58" s="62" t="str">
        <f t="shared" si="14"/>
        <v xml:space="preserve"> </v>
      </c>
      <c r="U58" s="115">
        <f>SUMIF(T52:T56,"△",U52:U56)</f>
        <v>0</v>
      </c>
      <c r="V58" s="116" t="s">
        <v>8</v>
      </c>
      <c r="W58" s="117">
        <f>SUMIF(T52:T56,"△",W52:W56)</f>
        <v>0</v>
      </c>
      <c r="X58" s="116" t="s">
        <v>9</v>
      </c>
      <c r="Y58" s="117">
        <f>SUMIF(T52:T56,"△",Y52:Y56)</f>
        <v>0</v>
      </c>
      <c r="Z58" s="118" t="s">
        <v>10</v>
      </c>
      <c r="AA58" s="119"/>
      <c r="AC58" s="1">
        <f>P58*12+R58</f>
        <v>0</v>
      </c>
      <c r="AD58" s="42" t="s">
        <v>69</v>
      </c>
      <c r="AE58" s="42">
        <f>ROUNDDOWN(AC58/3,0)</f>
        <v>0</v>
      </c>
      <c r="AF58" s="1" t="s">
        <v>70</v>
      </c>
      <c r="AG58" s="1">
        <f>ROUNDDOWN(AE58/12,0)</f>
        <v>0</v>
      </c>
      <c r="AH58" s="1" t="s">
        <v>71</v>
      </c>
      <c r="AI58" s="1">
        <f>ROUNDDOWN(AE58-AG58*12,0)</f>
        <v>0</v>
      </c>
      <c r="AJ58" s="1" t="s">
        <v>68</v>
      </c>
    </row>
    <row r="59" spans="1:36" ht="20.149999999999999" hidden="1" customHeight="1" thickTop="1" thickBot="1" x14ac:dyDescent="0.25">
      <c r="A59" s="5"/>
      <c r="B59" s="29"/>
      <c r="C59" s="5"/>
      <c r="D59" s="12"/>
      <c r="E59" s="35"/>
      <c r="F59" s="44"/>
      <c r="G59" s="44"/>
      <c r="H59" s="44"/>
      <c r="I59" s="23"/>
      <c r="J59" s="24"/>
      <c r="K59" s="25"/>
      <c r="L59" s="136"/>
      <c r="M59" s="224"/>
      <c r="N59" s="185"/>
      <c r="O59" s="108" t="s">
        <v>53</v>
      </c>
      <c r="P59" s="56">
        <f>P57+AG58</f>
        <v>22</v>
      </c>
      <c r="Q59" s="57" t="s">
        <v>54</v>
      </c>
      <c r="R59" s="58">
        <f>R57+AI58</f>
        <v>0</v>
      </c>
      <c r="S59" s="57" t="s">
        <v>55</v>
      </c>
      <c r="T59" s="78" t="str">
        <f t="shared" si="14"/>
        <v xml:space="preserve"> </v>
      </c>
      <c r="U59" s="120">
        <f>IF(R59/12&gt;1,P59+ROUNDDOWN(R59/12,0),P59)</f>
        <v>22</v>
      </c>
      <c r="V59" s="121" t="s">
        <v>54</v>
      </c>
      <c r="W59" s="121">
        <f>IF(R59/12&gt;1,R59-ROUNDDOWN(R59/12,0)*12,R59)</f>
        <v>0</v>
      </c>
      <c r="X59" s="121" t="s">
        <v>55</v>
      </c>
      <c r="Y59" s="121"/>
      <c r="Z59" s="122"/>
      <c r="AA59" s="123" t="str">
        <f>VLOOKUP(U59*12+W59,月⇒ランク!A:B,2,TRUE)</f>
        <v>Ｂ</v>
      </c>
      <c r="AB59" s="1">
        <f>U59*12+W59</f>
        <v>264</v>
      </c>
    </row>
    <row r="60" spans="1:36" ht="20.149999999999999" customHeight="1" x14ac:dyDescent="0.2">
      <c r="A60" s="3">
        <v>8</v>
      </c>
      <c r="B60" s="28" t="s">
        <v>15</v>
      </c>
      <c r="C60" s="75" t="s">
        <v>80</v>
      </c>
      <c r="D60" s="32">
        <v>23640</v>
      </c>
      <c r="E60" s="33">
        <f>DATEDIF(D60,$O$1,"y")</f>
        <v>60</v>
      </c>
      <c r="F60" s="41"/>
      <c r="G60" s="41" t="s">
        <v>11</v>
      </c>
      <c r="H60" s="41" t="s">
        <v>5</v>
      </c>
      <c r="I60" s="13">
        <v>38565</v>
      </c>
      <c r="J60" s="14" t="s">
        <v>23</v>
      </c>
      <c r="K60" s="15" t="s">
        <v>6</v>
      </c>
      <c r="L60" s="17" t="s">
        <v>85</v>
      </c>
      <c r="M60" s="222"/>
      <c r="N60" s="214"/>
      <c r="O60" s="67" t="s">
        <v>77</v>
      </c>
      <c r="P60" s="37">
        <f>U60</f>
        <v>19</v>
      </c>
      <c r="Q60" s="14" t="s">
        <v>8</v>
      </c>
      <c r="R60" s="39">
        <f>IF(Y60&gt;=15,W60+1,W60)</f>
        <v>8</v>
      </c>
      <c r="S60" s="14" t="s">
        <v>9</v>
      </c>
      <c r="T60" s="17" t="str">
        <f t="shared" si="14"/>
        <v>○</v>
      </c>
      <c r="U60" s="16">
        <f>DATEDIF(I60,$O$1,"y")</f>
        <v>19</v>
      </c>
      <c r="V60" s="14" t="s">
        <v>8</v>
      </c>
      <c r="W60" s="14">
        <f>DATEDIF(I60,$O$1,"ym")</f>
        <v>8</v>
      </c>
      <c r="X60" s="14" t="s">
        <v>9</v>
      </c>
      <c r="Y60" s="14">
        <f>DATEDIF(I60,$O$1,"md")</f>
        <v>0</v>
      </c>
      <c r="Z60" s="15" t="s">
        <v>10</v>
      </c>
      <c r="AA60" s="17"/>
    </row>
    <row r="61" spans="1:36" ht="20.149999999999999" customHeight="1" x14ac:dyDescent="0.2">
      <c r="A61" s="4"/>
      <c r="B61" s="31"/>
      <c r="C61" s="76"/>
      <c r="D61" s="27"/>
      <c r="E61" s="34"/>
      <c r="F61" s="43"/>
      <c r="G61" s="43" t="s">
        <v>11</v>
      </c>
      <c r="H61" s="43" t="s">
        <v>5</v>
      </c>
      <c r="I61" s="18">
        <v>38018</v>
      </c>
      <c r="J61" s="19" t="s">
        <v>23</v>
      </c>
      <c r="K61" s="26">
        <v>38564</v>
      </c>
      <c r="L61" s="182"/>
      <c r="M61" s="223"/>
      <c r="N61" s="215"/>
      <c r="O61" s="45" t="s">
        <v>77</v>
      </c>
      <c r="P61" s="38">
        <f t="shared" ref="P61" si="19">U61</f>
        <v>1</v>
      </c>
      <c r="Q61" s="19" t="s">
        <v>8</v>
      </c>
      <c r="R61" s="40">
        <f>IF(Y61&gt;=15,W61+1,W61)</f>
        <v>6</v>
      </c>
      <c r="S61" s="19" t="s">
        <v>9</v>
      </c>
      <c r="T61" s="22" t="str">
        <f t="shared" si="14"/>
        <v xml:space="preserve"> </v>
      </c>
      <c r="U61" s="21">
        <f>DATEDIF(I61,K61,"y")</f>
        <v>1</v>
      </c>
      <c r="V61" s="19" t="s">
        <v>8</v>
      </c>
      <c r="W61" s="19">
        <f>DATEDIF(I61,K61,"ym")</f>
        <v>5</v>
      </c>
      <c r="X61" s="19" t="s">
        <v>9</v>
      </c>
      <c r="Y61" s="19">
        <f>DATEDIF(I61,K61,"md")</f>
        <v>30</v>
      </c>
      <c r="Z61" s="20" t="s">
        <v>10</v>
      </c>
      <c r="AA61" s="22"/>
    </row>
    <row r="62" spans="1:36" ht="20.149999999999999" customHeight="1" x14ac:dyDescent="0.2">
      <c r="A62" s="4"/>
      <c r="B62" s="31"/>
      <c r="C62" s="76"/>
      <c r="D62" s="27"/>
      <c r="E62" s="34"/>
      <c r="F62" s="43"/>
      <c r="G62" s="43" t="s">
        <v>29</v>
      </c>
      <c r="H62" s="43" t="s">
        <v>150</v>
      </c>
      <c r="I62" s="18">
        <v>37693</v>
      </c>
      <c r="J62" s="19" t="s">
        <v>23</v>
      </c>
      <c r="K62" s="26">
        <v>38017</v>
      </c>
      <c r="L62" s="182"/>
      <c r="M62" s="223"/>
      <c r="N62" s="215"/>
      <c r="O62" s="158" t="s">
        <v>77</v>
      </c>
      <c r="P62" s="38">
        <f t="shared" ref="P62:P64" si="20">U62</f>
        <v>0</v>
      </c>
      <c r="Q62" s="19" t="s">
        <v>8</v>
      </c>
      <c r="R62" s="40">
        <f>IF(Y62&gt;=15,W62+1,W62)</f>
        <v>11</v>
      </c>
      <c r="S62" s="19" t="s">
        <v>9</v>
      </c>
      <c r="T62" s="22" t="str">
        <f t="shared" si="14"/>
        <v xml:space="preserve"> </v>
      </c>
      <c r="U62" s="21">
        <f>DATEDIF(I62,K62,"y")</f>
        <v>0</v>
      </c>
      <c r="V62" s="19" t="s">
        <v>8</v>
      </c>
      <c r="W62" s="19">
        <f>DATEDIF(I62,K62,"ym")</f>
        <v>10</v>
      </c>
      <c r="X62" s="19" t="s">
        <v>9</v>
      </c>
      <c r="Y62" s="19">
        <f>DATEDIF(I62,K62,"md")</f>
        <v>18</v>
      </c>
      <c r="Z62" s="20" t="s">
        <v>10</v>
      </c>
      <c r="AA62" s="22"/>
    </row>
    <row r="63" spans="1:36" ht="20.149999999999999" hidden="1" customHeight="1" x14ac:dyDescent="0.2">
      <c r="A63" s="4"/>
      <c r="B63" s="31"/>
      <c r="C63" s="4"/>
      <c r="D63" s="27"/>
      <c r="E63" s="34"/>
      <c r="F63" s="43"/>
      <c r="G63" s="43"/>
      <c r="H63" s="43"/>
      <c r="I63" s="59"/>
      <c r="J63" s="54"/>
      <c r="K63" s="60"/>
      <c r="L63" s="182"/>
      <c r="M63" s="223"/>
      <c r="N63" s="215"/>
      <c r="O63" s="61"/>
      <c r="P63" s="53">
        <f t="shared" si="20"/>
        <v>0</v>
      </c>
      <c r="Q63" s="54" t="s">
        <v>8</v>
      </c>
      <c r="R63" s="55">
        <f t="shared" ref="R63:R64" si="21">IF(Y63&gt;=15,W63+1,W63)</f>
        <v>0</v>
      </c>
      <c r="S63" s="54" t="s">
        <v>9</v>
      </c>
      <c r="T63" s="62" t="str">
        <f t="shared" si="14"/>
        <v xml:space="preserve"> </v>
      </c>
      <c r="U63" s="63">
        <f>DATEDIF(I63,K63,"y")</f>
        <v>0</v>
      </c>
      <c r="V63" s="54" t="s">
        <v>8</v>
      </c>
      <c r="W63" s="54">
        <f>DATEDIF(I63,K63,"ym")</f>
        <v>0</v>
      </c>
      <c r="X63" s="54" t="s">
        <v>9</v>
      </c>
      <c r="Y63" s="54">
        <f>DATEDIF(I63,K63,"md")</f>
        <v>0</v>
      </c>
      <c r="Z63" s="64" t="s">
        <v>10</v>
      </c>
      <c r="AA63" s="62"/>
    </row>
    <row r="64" spans="1:36" ht="20.149999999999999" hidden="1" customHeight="1" thickBot="1" x14ac:dyDescent="0.25">
      <c r="A64" s="4"/>
      <c r="B64" s="31"/>
      <c r="C64" s="4"/>
      <c r="D64" s="27"/>
      <c r="E64" s="34"/>
      <c r="F64" s="43"/>
      <c r="G64" s="43"/>
      <c r="H64" s="43"/>
      <c r="I64" s="59"/>
      <c r="J64" s="54"/>
      <c r="K64" s="60"/>
      <c r="L64" s="182"/>
      <c r="M64" s="223"/>
      <c r="N64" s="215"/>
      <c r="O64" s="61"/>
      <c r="P64" s="53">
        <f t="shared" si="20"/>
        <v>0</v>
      </c>
      <c r="Q64" s="54" t="s">
        <v>8</v>
      </c>
      <c r="R64" s="55">
        <f t="shared" si="21"/>
        <v>0</v>
      </c>
      <c r="S64" s="54" t="s">
        <v>9</v>
      </c>
      <c r="T64" s="62" t="str">
        <f t="shared" si="14"/>
        <v xml:space="preserve"> </v>
      </c>
      <c r="U64" s="63">
        <f>DATEDIF(I64,K64,"y")</f>
        <v>0</v>
      </c>
      <c r="V64" s="54" t="s">
        <v>8</v>
      </c>
      <c r="W64" s="54">
        <f>DATEDIF(I64,K64,"ym")</f>
        <v>0</v>
      </c>
      <c r="X64" s="54" t="s">
        <v>9</v>
      </c>
      <c r="Y64" s="54">
        <f>DATEDIF(I64,K64,"md")</f>
        <v>0</v>
      </c>
      <c r="Z64" s="64" t="s">
        <v>10</v>
      </c>
      <c r="AA64" s="62"/>
    </row>
    <row r="65" spans="1:36" ht="20.149999999999999" hidden="1" customHeight="1" thickTop="1" x14ac:dyDescent="0.2">
      <c r="A65" s="4"/>
      <c r="B65" s="31"/>
      <c r="C65" s="4"/>
      <c r="D65" s="27"/>
      <c r="E65" s="34"/>
      <c r="F65" s="43"/>
      <c r="G65" s="43"/>
      <c r="H65" s="43"/>
      <c r="I65" s="59"/>
      <c r="J65" s="54"/>
      <c r="K65" s="60"/>
      <c r="L65" s="182"/>
      <c r="M65" s="223"/>
      <c r="N65" s="215"/>
      <c r="O65" s="102" t="s">
        <v>51</v>
      </c>
      <c r="P65" s="103">
        <f>U65</f>
        <v>19</v>
      </c>
      <c r="Q65" s="104" t="s">
        <v>8</v>
      </c>
      <c r="R65" s="105">
        <f>IF(Y65/15&gt;0,W65+ROUND(Y65/30,0),W65)</f>
        <v>8</v>
      </c>
      <c r="S65" s="104" t="s">
        <v>9</v>
      </c>
      <c r="T65" s="106" t="str">
        <f t="shared" si="14"/>
        <v xml:space="preserve"> </v>
      </c>
      <c r="U65" s="103">
        <f>SUMIF(T60:T64,"○",U60:U64)</f>
        <v>19</v>
      </c>
      <c r="V65" s="111" t="s">
        <v>8</v>
      </c>
      <c r="W65" s="112">
        <f>SUMIF(T60:T64,"○",W60:W64)</f>
        <v>8</v>
      </c>
      <c r="X65" s="111" t="s">
        <v>9</v>
      </c>
      <c r="Y65" s="112">
        <f>SUMIF(T60:T64,"○",Y60:Y64)</f>
        <v>0</v>
      </c>
      <c r="Z65" s="113" t="s">
        <v>10</v>
      </c>
      <c r="AA65" s="114"/>
    </row>
    <row r="66" spans="1:36" ht="20.149999999999999" hidden="1" customHeight="1" thickBot="1" x14ac:dyDescent="0.25">
      <c r="A66" s="4"/>
      <c r="B66" s="31"/>
      <c r="C66" s="4"/>
      <c r="D66" s="27"/>
      <c r="E66" s="34"/>
      <c r="F66" s="43"/>
      <c r="G66" s="43"/>
      <c r="H66" s="43"/>
      <c r="I66" s="59"/>
      <c r="J66" s="54"/>
      <c r="K66" s="64"/>
      <c r="L66" s="62"/>
      <c r="M66" s="223"/>
      <c r="N66" s="215"/>
      <c r="O66" s="107" t="s">
        <v>52</v>
      </c>
      <c r="P66" s="53">
        <f>U66</f>
        <v>0</v>
      </c>
      <c r="Q66" s="54" t="s">
        <v>8</v>
      </c>
      <c r="R66" s="55">
        <f>IF(Y66/15&gt;0,W66+ROUND(Y66/30,0),W66)</f>
        <v>0</v>
      </c>
      <c r="S66" s="64" t="s">
        <v>9</v>
      </c>
      <c r="T66" s="62" t="str">
        <f t="shared" si="14"/>
        <v xml:space="preserve"> </v>
      </c>
      <c r="U66" s="115">
        <f>SUMIF(T60:T64,"△",U60:U64)</f>
        <v>0</v>
      </c>
      <c r="V66" s="116" t="s">
        <v>8</v>
      </c>
      <c r="W66" s="117">
        <f>SUMIF(T60:T64,"△",W60:W64)</f>
        <v>0</v>
      </c>
      <c r="X66" s="116" t="s">
        <v>9</v>
      </c>
      <c r="Y66" s="117">
        <f>SUMIF(T60:T64,"△",Y60:Y64)</f>
        <v>0</v>
      </c>
      <c r="Z66" s="118" t="s">
        <v>10</v>
      </c>
      <c r="AA66" s="119"/>
      <c r="AC66" s="1">
        <f>P66*12+R66</f>
        <v>0</v>
      </c>
      <c r="AD66" s="42" t="s">
        <v>69</v>
      </c>
      <c r="AE66" s="42">
        <f>ROUNDDOWN(AC66/3,0)</f>
        <v>0</v>
      </c>
      <c r="AF66" s="1" t="s">
        <v>70</v>
      </c>
      <c r="AG66" s="1">
        <f>ROUNDDOWN(AE66/12,0)</f>
        <v>0</v>
      </c>
      <c r="AH66" s="1" t="s">
        <v>71</v>
      </c>
      <c r="AI66" s="1">
        <f>ROUNDDOWN(AE66-AG66*12,0)</f>
        <v>0</v>
      </c>
      <c r="AJ66" s="1" t="s">
        <v>68</v>
      </c>
    </row>
    <row r="67" spans="1:36" ht="20.149999999999999" hidden="1" customHeight="1" thickTop="1" thickBot="1" x14ac:dyDescent="0.25">
      <c r="A67" s="5"/>
      <c r="B67" s="29"/>
      <c r="C67" s="5"/>
      <c r="D67" s="12"/>
      <c r="E67" s="35"/>
      <c r="F67" s="44"/>
      <c r="G67" s="44"/>
      <c r="H67" s="44"/>
      <c r="I67" s="23"/>
      <c r="J67" s="24"/>
      <c r="K67" s="25"/>
      <c r="L67" s="136"/>
      <c r="M67" s="224"/>
      <c r="N67" s="185"/>
      <c r="O67" s="108" t="s">
        <v>53</v>
      </c>
      <c r="P67" s="56">
        <f>P65+AG66</f>
        <v>19</v>
      </c>
      <c r="Q67" s="57" t="s">
        <v>54</v>
      </c>
      <c r="R67" s="58">
        <f>R65+AI66</f>
        <v>8</v>
      </c>
      <c r="S67" s="57" t="s">
        <v>55</v>
      </c>
      <c r="T67" s="78" t="str">
        <f t="shared" si="14"/>
        <v xml:space="preserve"> </v>
      </c>
      <c r="U67" s="120">
        <f>IF(R67/12&gt;1,P67+ROUNDDOWN(R67/12,0),P67)</f>
        <v>19</v>
      </c>
      <c r="V67" s="121" t="s">
        <v>54</v>
      </c>
      <c r="W67" s="121">
        <f>IF(R67/12&gt;1,R67-ROUNDDOWN(R67/12,0)*12,R67)</f>
        <v>8</v>
      </c>
      <c r="X67" s="121" t="s">
        <v>55</v>
      </c>
      <c r="Y67" s="121"/>
      <c r="Z67" s="122"/>
      <c r="AA67" s="123" t="str">
        <f>VLOOKUP(U67*12+W67,月⇒ランク!A:B,2,TRUE)</f>
        <v>Ｃ</v>
      </c>
      <c r="AB67" s="1">
        <f>U67*12+W67</f>
        <v>236</v>
      </c>
    </row>
    <row r="68" spans="1:36" ht="20.149999999999999" customHeight="1" x14ac:dyDescent="0.2">
      <c r="A68" s="3">
        <v>9</v>
      </c>
      <c r="B68" s="28" t="s">
        <v>15</v>
      </c>
      <c r="C68" s="3" t="s">
        <v>80</v>
      </c>
      <c r="D68" s="32">
        <v>23327</v>
      </c>
      <c r="E68" s="33">
        <f>DATEDIF(D68,$O$1,"y")</f>
        <v>61</v>
      </c>
      <c r="F68" s="41"/>
      <c r="G68" s="41" t="s">
        <v>11</v>
      </c>
      <c r="H68" s="41" t="s">
        <v>5</v>
      </c>
      <c r="I68" s="13">
        <v>42095</v>
      </c>
      <c r="J68" s="14" t="s">
        <v>23</v>
      </c>
      <c r="K68" s="15" t="s">
        <v>6</v>
      </c>
      <c r="L68" s="17" t="s">
        <v>85</v>
      </c>
      <c r="M68" s="222"/>
      <c r="N68" s="214"/>
      <c r="O68" s="67" t="s">
        <v>77</v>
      </c>
      <c r="P68" s="37">
        <f t="shared" si="17"/>
        <v>10</v>
      </c>
      <c r="Q68" s="14" t="s">
        <v>8</v>
      </c>
      <c r="R68" s="39">
        <f t="shared" si="18"/>
        <v>0</v>
      </c>
      <c r="S68" s="14" t="s">
        <v>9</v>
      </c>
      <c r="T68" s="17" t="str">
        <f t="shared" si="14"/>
        <v>○</v>
      </c>
      <c r="U68" s="16">
        <f>DATEDIF(I68,$O$1,"y")</f>
        <v>10</v>
      </c>
      <c r="V68" s="14" t="s">
        <v>8</v>
      </c>
      <c r="W68" s="14">
        <f>DATEDIF(I68,$O$1,"ym")</f>
        <v>0</v>
      </c>
      <c r="X68" s="14" t="s">
        <v>9</v>
      </c>
      <c r="Y68" s="14">
        <f>DATEDIF(I68,$O$1,"md")</f>
        <v>0</v>
      </c>
      <c r="Z68" s="15" t="s">
        <v>10</v>
      </c>
      <c r="AA68" s="17"/>
    </row>
    <row r="69" spans="1:36" ht="20.149999999999999" customHeight="1" x14ac:dyDescent="0.2">
      <c r="A69" s="4"/>
      <c r="B69" s="31"/>
      <c r="C69" s="4"/>
      <c r="D69" s="27"/>
      <c r="E69" s="34"/>
      <c r="F69" s="43"/>
      <c r="G69" s="43" t="s">
        <v>29</v>
      </c>
      <c r="H69" s="43" t="s">
        <v>150</v>
      </c>
      <c r="I69" s="18">
        <v>40787</v>
      </c>
      <c r="J69" s="19" t="s">
        <v>23</v>
      </c>
      <c r="K69" s="26">
        <v>42094</v>
      </c>
      <c r="L69" s="182"/>
      <c r="M69" s="223"/>
      <c r="N69" s="215"/>
      <c r="O69" s="45" t="s">
        <v>77</v>
      </c>
      <c r="P69" s="38">
        <f t="shared" si="17"/>
        <v>3</v>
      </c>
      <c r="Q69" s="19" t="s">
        <v>8</v>
      </c>
      <c r="R69" s="40">
        <f t="shared" si="18"/>
        <v>7</v>
      </c>
      <c r="S69" s="19" t="s">
        <v>9</v>
      </c>
      <c r="T69" s="22" t="str">
        <f t="shared" ref="T69:T100" si="22">IF(OR(L:L="現施設",L:L="同一法人"),"○",IF(L:L="他法人","△"," "))</f>
        <v xml:space="preserve"> </v>
      </c>
      <c r="U69" s="21">
        <f>DATEDIF(I69,K69,"y")</f>
        <v>3</v>
      </c>
      <c r="V69" s="19" t="s">
        <v>8</v>
      </c>
      <c r="W69" s="19">
        <f>DATEDIF(I69,K69,"ym")</f>
        <v>6</v>
      </c>
      <c r="X69" s="19" t="s">
        <v>9</v>
      </c>
      <c r="Y69" s="19">
        <f>DATEDIF(I69,K69,"md")</f>
        <v>30</v>
      </c>
      <c r="Z69" s="20" t="s">
        <v>10</v>
      </c>
      <c r="AA69" s="22"/>
    </row>
    <row r="70" spans="1:36" ht="20.149999999999999" customHeight="1" x14ac:dyDescent="0.2">
      <c r="A70" s="4"/>
      <c r="B70" s="31"/>
      <c r="C70" s="4"/>
      <c r="D70" s="27"/>
      <c r="E70" s="34"/>
      <c r="F70" s="43"/>
      <c r="G70" s="43" t="s">
        <v>25</v>
      </c>
      <c r="H70" s="43" t="s">
        <v>5</v>
      </c>
      <c r="I70" s="18">
        <v>38899</v>
      </c>
      <c r="J70" s="19" t="s">
        <v>23</v>
      </c>
      <c r="K70" s="26">
        <v>40786</v>
      </c>
      <c r="L70" s="182"/>
      <c r="M70" s="223"/>
      <c r="N70" s="215"/>
      <c r="O70" s="158" t="s">
        <v>77</v>
      </c>
      <c r="P70" s="38">
        <f t="shared" si="17"/>
        <v>5</v>
      </c>
      <c r="Q70" s="19" t="s">
        <v>8</v>
      </c>
      <c r="R70" s="40">
        <f t="shared" si="18"/>
        <v>2</v>
      </c>
      <c r="S70" s="19" t="s">
        <v>9</v>
      </c>
      <c r="T70" s="22" t="str">
        <f t="shared" si="22"/>
        <v xml:space="preserve"> </v>
      </c>
      <c r="U70" s="21">
        <f>DATEDIF(I70,K70,"y")</f>
        <v>5</v>
      </c>
      <c r="V70" s="19" t="s">
        <v>8</v>
      </c>
      <c r="W70" s="19">
        <f>DATEDIF(I70,K70,"ym")</f>
        <v>1</v>
      </c>
      <c r="X70" s="19" t="s">
        <v>9</v>
      </c>
      <c r="Y70" s="19">
        <f>DATEDIF(I70,K70,"md")</f>
        <v>30</v>
      </c>
      <c r="Z70" s="20" t="s">
        <v>10</v>
      </c>
      <c r="AA70" s="22"/>
    </row>
    <row r="71" spans="1:36" ht="20.149999999999999" hidden="1" customHeight="1" x14ac:dyDescent="0.2">
      <c r="A71" s="4"/>
      <c r="B71" s="31"/>
      <c r="C71" s="4"/>
      <c r="D71" s="27"/>
      <c r="E71" s="34"/>
      <c r="F71" s="43"/>
      <c r="G71" s="43"/>
      <c r="H71" s="43"/>
      <c r="I71" s="59"/>
      <c r="J71" s="54"/>
      <c r="K71" s="60"/>
      <c r="L71" s="182"/>
      <c r="M71" s="223"/>
      <c r="N71" s="215"/>
      <c r="O71" s="61"/>
      <c r="P71" s="53">
        <f t="shared" si="17"/>
        <v>0</v>
      </c>
      <c r="Q71" s="54" t="s">
        <v>8</v>
      </c>
      <c r="R71" s="55">
        <f t="shared" si="18"/>
        <v>0</v>
      </c>
      <c r="S71" s="54" t="s">
        <v>9</v>
      </c>
      <c r="T71" s="62" t="str">
        <f t="shared" si="22"/>
        <v xml:space="preserve"> </v>
      </c>
      <c r="U71" s="63">
        <f>DATEDIF(I71,K71,"y")</f>
        <v>0</v>
      </c>
      <c r="V71" s="54" t="s">
        <v>8</v>
      </c>
      <c r="W71" s="54">
        <f>DATEDIF(I71,K71,"ym")</f>
        <v>0</v>
      </c>
      <c r="X71" s="54" t="s">
        <v>9</v>
      </c>
      <c r="Y71" s="54">
        <f>DATEDIF(I71,K71,"md")</f>
        <v>0</v>
      </c>
      <c r="Z71" s="64" t="s">
        <v>10</v>
      </c>
      <c r="AA71" s="62"/>
    </row>
    <row r="72" spans="1:36" ht="20.149999999999999" hidden="1" customHeight="1" thickBot="1" x14ac:dyDescent="0.25">
      <c r="A72" s="4"/>
      <c r="B72" s="31"/>
      <c r="C72" s="4"/>
      <c r="D72" s="27"/>
      <c r="E72" s="34"/>
      <c r="F72" s="43"/>
      <c r="G72" s="43"/>
      <c r="H72" s="43"/>
      <c r="I72" s="59"/>
      <c r="J72" s="54"/>
      <c r="K72" s="60"/>
      <c r="L72" s="182"/>
      <c r="M72" s="223"/>
      <c r="N72" s="215"/>
      <c r="O72" s="61"/>
      <c r="P72" s="53">
        <f t="shared" si="17"/>
        <v>0</v>
      </c>
      <c r="Q72" s="54" t="s">
        <v>8</v>
      </c>
      <c r="R72" s="55">
        <f t="shared" si="18"/>
        <v>0</v>
      </c>
      <c r="S72" s="54" t="s">
        <v>9</v>
      </c>
      <c r="T72" s="62" t="str">
        <f t="shared" si="22"/>
        <v xml:space="preserve"> </v>
      </c>
      <c r="U72" s="63">
        <f>DATEDIF(I72,K72,"y")</f>
        <v>0</v>
      </c>
      <c r="V72" s="54" t="s">
        <v>8</v>
      </c>
      <c r="W72" s="54">
        <f>DATEDIF(I72,K72,"ym")</f>
        <v>0</v>
      </c>
      <c r="X72" s="54" t="s">
        <v>9</v>
      </c>
      <c r="Y72" s="54">
        <f>DATEDIF(I72,K72,"md")</f>
        <v>0</v>
      </c>
      <c r="Z72" s="64" t="s">
        <v>10</v>
      </c>
      <c r="AA72" s="62"/>
    </row>
    <row r="73" spans="1:36" ht="20.149999999999999" hidden="1" customHeight="1" thickTop="1" x14ac:dyDescent="0.2">
      <c r="A73" s="4"/>
      <c r="B73" s="31"/>
      <c r="C73" s="4"/>
      <c r="D73" s="27"/>
      <c r="E73" s="34"/>
      <c r="F73" s="43"/>
      <c r="G73" s="43"/>
      <c r="H73" s="43"/>
      <c r="I73" s="59"/>
      <c r="J73" s="54"/>
      <c r="K73" s="60"/>
      <c r="L73" s="182"/>
      <c r="M73" s="223"/>
      <c r="N73" s="215"/>
      <c r="O73" s="102" t="s">
        <v>51</v>
      </c>
      <c r="P73" s="103">
        <f>U73</f>
        <v>10</v>
      </c>
      <c r="Q73" s="104" t="s">
        <v>8</v>
      </c>
      <c r="R73" s="105">
        <f>IF(Y73/15&gt;0,W73+ROUND(Y73/30,0),W73)</f>
        <v>0</v>
      </c>
      <c r="S73" s="104" t="s">
        <v>9</v>
      </c>
      <c r="T73" s="106" t="str">
        <f t="shared" si="22"/>
        <v xml:space="preserve"> </v>
      </c>
      <c r="U73" s="103">
        <f>SUMIF(T68:T72,"○",U68:U72)</f>
        <v>10</v>
      </c>
      <c r="V73" s="111" t="s">
        <v>8</v>
      </c>
      <c r="W73" s="112">
        <f>SUMIF(T68:T72,"○",W68:W72)</f>
        <v>0</v>
      </c>
      <c r="X73" s="111" t="s">
        <v>9</v>
      </c>
      <c r="Y73" s="112">
        <f>SUMIF(T68:T72,"○",Y68:Y72)</f>
        <v>0</v>
      </c>
      <c r="Z73" s="113" t="s">
        <v>10</v>
      </c>
      <c r="AA73" s="114"/>
    </row>
    <row r="74" spans="1:36" ht="20.149999999999999" hidden="1" customHeight="1" thickBot="1" x14ac:dyDescent="0.25">
      <c r="A74" s="4"/>
      <c r="B74" s="31"/>
      <c r="C74" s="4"/>
      <c r="D74" s="27"/>
      <c r="E74" s="34"/>
      <c r="F74" s="43"/>
      <c r="G74" s="43"/>
      <c r="H74" s="43"/>
      <c r="I74" s="59"/>
      <c r="J74" s="54"/>
      <c r="K74" s="64"/>
      <c r="L74" s="62"/>
      <c r="M74" s="223"/>
      <c r="N74" s="215"/>
      <c r="O74" s="107" t="s">
        <v>52</v>
      </c>
      <c r="P74" s="53">
        <f>U74</f>
        <v>0</v>
      </c>
      <c r="Q74" s="54" t="s">
        <v>8</v>
      </c>
      <c r="R74" s="55">
        <f>IF(Y74/15&gt;0,W74+ROUND(Y74/30,0),W74)</f>
        <v>0</v>
      </c>
      <c r="S74" s="64" t="s">
        <v>9</v>
      </c>
      <c r="T74" s="62" t="str">
        <f t="shared" si="22"/>
        <v xml:space="preserve"> </v>
      </c>
      <c r="U74" s="115">
        <f>SUMIF(T68:T72,"△",U68:U72)</f>
        <v>0</v>
      </c>
      <c r="V74" s="116" t="s">
        <v>8</v>
      </c>
      <c r="W74" s="117">
        <f>SUMIF(T68:T72,"△",W68:W72)</f>
        <v>0</v>
      </c>
      <c r="X74" s="116" t="s">
        <v>9</v>
      </c>
      <c r="Y74" s="117">
        <f>SUMIF(T68:T72,"△",Y68:Y72)</f>
        <v>0</v>
      </c>
      <c r="Z74" s="118" t="s">
        <v>10</v>
      </c>
      <c r="AA74" s="119"/>
      <c r="AC74" s="1">
        <f>P74*12+R74</f>
        <v>0</v>
      </c>
      <c r="AD74" s="42" t="s">
        <v>69</v>
      </c>
      <c r="AE74" s="42">
        <f>ROUNDDOWN(AC74/3,0)</f>
        <v>0</v>
      </c>
      <c r="AF74" s="1" t="s">
        <v>70</v>
      </c>
      <c r="AG74" s="1">
        <f>ROUNDDOWN(AE74/12,0)</f>
        <v>0</v>
      </c>
      <c r="AH74" s="1" t="s">
        <v>71</v>
      </c>
      <c r="AI74" s="1">
        <f>ROUNDDOWN(AE74-AG74*12,0)</f>
        <v>0</v>
      </c>
      <c r="AJ74" s="1" t="s">
        <v>68</v>
      </c>
    </row>
    <row r="75" spans="1:36" ht="20.149999999999999" hidden="1" customHeight="1" thickTop="1" thickBot="1" x14ac:dyDescent="0.25">
      <c r="A75" s="5"/>
      <c r="B75" s="29"/>
      <c r="C75" s="5"/>
      <c r="D75" s="12"/>
      <c r="E75" s="35"/>
      <c r="F75" s="44"/>
      <c r="G75" s="44"/>
      <c r="H75" s="44"/>
      <c r="I75" s="23"/>
      <c r="J75" s="24"/>
      <c r="K75" s="25"/>
      <c r="L75" s="136"/>
      <c r="M75" s="224"/>
      <c r="N75" s="185"/>
      <c r="O75" s="108" t="s">
        <v>53</v>
      </c>
      <c r="P75" s="56">
        <f>P73+AG74</f>
        <v>10</v>
      </c>
      <c r="Q75" s="57" t="s">
        <v>54</v>
      </c>
      <c r="R75" s="58">
        <f>R73+AI74</f>
        <v>0</v>
      </c>
      <c r="S75" s="57" t="s">
        <v>55</v>
      </c>
      <c r="T75" s="78" t="str">
        <f t="shared" si="22"/>
        <v xml:space="preserve"> </v>
      </c>
      <c r="U75" s="120">
        <f>IF(R75/12&gt;1,P75+ROUNDDOWN(R75/12,0),P75)</f>
        <v>10</v>
      </c>
      <c r="V75" s="121" t="s">
        <v>54</v>
      </c>
      <c r="W75" s="121">
        <f>IF(R75/12&gt;1,R75-ROUNDDOWN(R75/12,0)*12,R75)</f>
        <v>0</v>
      </c>
      <c r="X75" s="121" t="s">
        <v>55</v>
      </c>
      <c r="Y75" s="121"/>
      <c r="Z75" s="122"/>
      <c r="AA75" s="123" t="str">
        <f>VLOOKUP(U75*12+W75,月⇒ランク!A:B,2,TRUE)</f>
        <v>Ｆ</v>
      </c>
      <c r="AB75" s="1">
        <f>U75*12+W75</f>
        <v>120</v>
      </c>
    </row>
    <row r="76" spans="1:36" ht="20.149999999999999" customHeight="1" x14ac:dyDescent="0.2">
      <c r="A76" s="3">
        <v>10</v>
      </c>
      <c r="B76" s="28" t="s">
        <v>15</v>
      </c>
      <c r="C76" s="3" t="s">
        <v>80</v>
      </c>
      <c r="D76" s="32">
        <v>31780</v>
      </c>
      <c r="E76" s="33">
        <f>DATEDIF(D76,$O$1,"y")</f>
        <v>38</v>
      </c>
      <c r="F76" s="41"/>
      <c r="G76" s="41" t="s">
        <v>11</v>
      </c>
      <c r="H76" s="41" t="s">
        <v>5</v>
      </c>
      <c r="I76" s="13">
        <v>42140</v>
      </c>
      <c r="J76" s="14" t="s">
        <v>23</v>
      </c>
      <c r="K76" s="15" t="s">
        <v>6</v>
      </c>
      <c r="L76" s="17" t="s">
        <v>85</v>
      </c>
      <c r="M76" s="222"/>
      <c r="N76" s="214"/>
      <c r="O76" s="65" t="s">
        <v>77</v>
      </c>
      <c r="P76" s="37">
        <f t="shared" si="17"/>
        <v>9</v>
      </c>
      <c r="Q76" s="14" t="s">
        <v>8</v>
      </c>
      <c r="R76" s="39">
        <f t="shared" si="18"/>
        <v>11</v>
      </c>
      <c r="S76" s="14" t="s">
        <v>9</v>
      </c>
      <c r="T76" s="17" t="str">
        <f t="shared" si="22"/>
        <v>○</v>
      </c>
      <c r="U76" s="16">
        <f>DATEDIF(I76,$O$1,"y")</f>
        <v>9</v>
      </c>
      <c r="V76" s="14" t="s">
        <v>8</v>
      </c>
      <c r="W76" s="14">
        <f>DATEDIF(I76,$O$1,"ym")</f>
        <v>10</v>
      </c>
      <c r="X76" s="14" t="s">
        <v>9</v>
      </c>
      <c r="Y76" s="14">
        <f>DATEDIF(I76,$O$1,"md")</f>
        <v>16</v>
      </c>
      <c r="Z76" s="15" t="s">
        <v>10</v>
      </c>
      <c r="AA76" s="17"/>
    </row>
    <row r="77" spans="1:36" ht="20.149999999999999" hidden="1" customHeight="1" x14ac:dyDescent="0.2">
      <c r="A77" s="4"/>
      <c r="B77" s="31"/>
      <c r="C77" s="4"/>
      <c r="D77" s="27"/>
      <c r="E77" s="34"/>
      <c r="F77" s="43"/>
      <c r="G77" s="43"/>
      <c r="H77" s="43"/>
      <c r="I77" s="18"/>
      <c r="J77" s="19" t="s">
        <v>23</v>
      </c>
      <c r="K77" s="20"/>
      <c r="L77" s="20"/>
      <c r="M77" s="223"/>
      <c r="N77" s="215"/>
      <c r="O77" s="45"/>
      <c r="P77" s="38">
        <f t="shared" si="17"/>
        <v>0</v>
      </c>
      <c r="Q77" s="19" t="s">
        <v>8</v>
      </c>
      <c r="R77" s="40">
        <f t="shared" si="18"/>
        <v>0</v>
      </c>
      <c r="S77" s="19" t="s">
        <v>9</v>
      </c>
      <c r="T77" s="22" t="str">
        <f t="shared" si="22"/>
        <v xml:space="preserve"> </v>
      </c>
      <c r="U77" s="21">
        <f>DATEDIF(I77,K77,"y")</f>
        <v>0</v>
      </c>
      <c r="V77" s="19" t="s">
        <v>8</v>
      </c>
      <c r="W77" s="19">
        <f>DATEDIF(I77,K77,"ym")</f>
        <v>0</v>
      </c>
      <c r="X77" s="19" t="s">
        <v>9</v>
      </c>
      <c r="Y77" s="19">
        <f>DATEDIF(I77,K77,"md")</f>
        <v>0</v>
      </c>
      <c r="Z77" s="20" t="s">
        <v>10</v>
      </c>
      <c r="AA77" s="22"/>
    </row>
    <row r="78" spans="1:36" ht="20.149999999999999" hidden="1" customHeight="1" x14ac:dyDescent="0.2">
      <c r="A78" s="4"/>
      <c r="B78" s="31"/>
      <c r="C78" s="4"/>
      <c r="D78" s="27"/>
      <c r="E78" s="34"/>
      <c r="F78" s="43"/>
      <c r="G78" s="43"/>
      <c r="H78" s="43"/>
      <c r="I78" s="18"/>
      <c r="J78" s="19" t="s">
        <v>23</v>
      </c>
      <c r="K78" s="20"/>
      <c r="L78" s="20"/>
      <c r="M78" s="223"/>
      <c r="N78" s="215"/>
      <c r="O78" s="45"/>
      <c r="P78" s="38">
        <f t="shared" si="17"/>
        <v>0</v>
      </c>
      <c r="Q78" s="19" t="s">
        <v>8</v>
      </c>
      <c r="R78" s="40">
        <f t="shared" si="18"/>
        <v>0</v>
      </c>
      <c r="S78" s="19" t="s">
        <v>9</v>
      </c>
      <c r="T78" s="22" t="str">
        <f t="shared" si="22"/>
        <v xml:space="preserve"> </v>
      </c>
      <c r="U78" s="21">
        <f>DATEDIF(I78,K78,"y")</f>
        <v>0</v>
      </c>
      <c r="V78" s="19" t="s">
        <v>8</v>
      </c>
      <c r="W78" s="19">
        <f>DATEDIF(I78,K78,"ym")</f>
        <v>0</v>
      </c>
      <c r="X78" s="19" t="s">
        <v>9</v>
      </c>
      <c r="Y78" s="19">
        <f>DATEDIF(I78,K78,"md")</f>
        <v>0</v>
      </c>
      <c r="Z78" s="20" t="s">
        <v>10</v>
      </c>
      <c r="AA78" s="22"/>
    </row>
    <row r="79" spans="1:36" ht="20.149999999999999" hidden="1" customHeight="1" thickBot="1" x14ac:dyDescent="0.25">
      <c r="A79" s="4"/>
      <c r="B79" s="31"/>
      <c r="C79" s="4"/>
      <c r="D79" s="27"/>
      <c r="E79" s="34"/>
      <c r="F79" s="43"/>
      <c r="G79" s="43"/>
      <c r="H79" s="43"/>
      <c r="I79" s="59"/>
      <c r="J79" s="54"/>
      <c r="K79" s="60"/>
      <c r="L79" s="20"/>
      <c r="M79" s="223"/>
      <c r="N79" s="215"/>
      <c r="O79" s="61"/>
      <c r="P79" s="53">
        <f t="shared" ref="P79" si="23">U79</f>
        <v>0</v>
      </c>
      <c r="Q79" s="54" t="s">
        <v>8</v>
      </c>
      <c r="R79" s="55">
        <f t="shared" ref="R79" si="24">IF(Y79&gt;=15,W79+1,W79)</f>
        <v>0</v>
      </c>
      <c r="S79" s="54" t="s">
        <v>9</v>
      </c>
      <c r="T79" s="62" t="str">
        <f t="shared" si="22"/>
        <v xml:space="preserve"> </v>
      </c>
      <c r="U79" s="63">
        <f>DATEDIF(I79,K79,"y")</f>
        <v>0</v>
      </c>
      <c r="V79" s="54" t="s">
        <v>8</v>
      </c>
      <c r="W79" s="54">
        <f>DATEDIF(I79,K79,"ym")</f>
        <v>0</v>
      </c>
      <c r="X79" s="54" t="s">
        <v>9</v>
      </c>
      <c r="Y79" s="54">
        <f>DATEDIF(I79,K79,"md")</f>
        <v>0</v>
      </c>
      <c r="Z79" s="64" t="s">
        <v>10</v>
      </c>
      <c r="AA79" s="62"/>
    </row>
    <row r="80" spans="1:36" ht="20.149999999999999" hidden="1" customHeight="1" thickTop="1" x14ac:dyDescent="0.2">
      <c r="A80" s="4"/>
      <c r="B80" s="31"/>
      <c r="C80" s="4"/>
      <c r="D80" s="27"/>
      <c r="E80" s="34"/>
      <c r="F80" s="43"/>
      <c r="G80" s="43"/>
      <c r="H80" s="43"/>
      <c r="I80" s="59"/>
      <c r="J80" s="54"/>
      <c r="K80" s="60"/>
      <c r="L80" s="20"/>
      <c r="M80" s="223"/>
      <c r="N80" s="215"/>
      <c r="O80" s="102" t="s">
        <v>51</v>
      </c>
      <c r="P80" s="103">
        <f>U80</f>
        <v>9</v>
      </c>
      <c r="Q80" s="104" t="s">
        <v>8</v>
      </c>
      <c r="R80" s="105">
        <f>IF(Y80/15&gt;0,W80+ROUND(Y80/30,0),W80)</f>
        <v>11</v>
      </c>
      <c r="S80" s="104" t="s">
        <v>9</v>
      </c>
      <c r="T80" s="106" t="str">
        <f t="shared" si="22"/>
        <v xml:space="preserve"> </v>
      </c>
      <c r="U80" s="103">
        <f>SUMIF(T76:T79,"○",U76:U79)</f>
        <v>9</v>
      </c>
      <c r="V80" s="111" t="s">
        <v>8</v>
      </c>
      <c r="W80" s="112">
        <f>SUMIF(T76:T79,"○",W76:W79)</f>
        <v>10</v>
      </c>
      <c r="X80" s="111" t="s">
        <v>9</v>
      </c>
      <c r="Y80" s="112">
        <f>SUMIF(T76:T79,"○",Y76:Y79)</f>
        <v>16</v>
      </c>
      <c r="Z80" s="113" t="s">
        <v>10</v>
      </c>
      <c r="AA80" s="114"/>
    </row>
    <row r="81" spans="1:36" ht="20.149999999999999" hidden="1" customHeight="1" thickBot="1" x14ac:dyDescent="0.25">
      <c r="A81" s="4"/>
      <c r="B81" s="31"/>
      <c r="C81" s="4"/>
      <c r="D81" s="27"/>
      <c r="E81" s="34"/>
      <c r="F81" s="43"/>
      <c r="G81" s="43"/>
      <c r="H81" s="43"/>
      <c r="I81" s="59"/>
      <c r="J81" s="54"/>
      <c r="K81" s="64"/>
      <c r="L81" s="20"/>
      <c r="M81" s="223"/>
      <c r="N81" s="215"/>
      <c r="O81" s="107" t="s">
        <v>52</v>
      </c>
      <c r="P81" s="53">
        <f>U81</f>
        <v>0</v>
      </c>
      <c r="Q81" s="54" t="s">
        <v>8</v>
      </c>
      <c r="R81" s="55">
        <f>IF(Y81/15&gt;0,W81+ROUND(Y81/30,0),W81)</f>
        <v>0</v>
      </c>
      <c r="S81" s="64" t="s">
        <v>9</v>
      </c>
      <c r="T81" s="62" t="str">
        <f t="shared" si="22"/>
        <v xml:space="preserve"> </v>
      </c>
      <c r="U81" s="115">
        <f>SUMIF(T76:T79,"△",U76:U79)</f>
        <v>0</v>
      </c>
      <c r="V81" s="116" t="s">
        <v>8</v>
      </c>
      <c r="W81" s="117">
        <f>SUMIF(T76:T79,"△",W76:W79)</f>
        <v>0</v>
      </c>
      <c r="X81" s="116" t="s">
        <v>9</v>
      </c>
      <c r="Y81" s="117">
        <f>SUMIF(T76:T79,"△",Y76:Y79)</f>
        <v>0</v>
      </c>
      <c r="Z81" s="118" t="s">
        <v>10</v>
      </c>
      <c r="AA81" s="119"/>
      <c r="AC81" s="1">
        <f>P81*12+R81</f>
        <v>0</v>
      </c>
      <c r="AD81" s="42" t="s">
        <v>69</v>
      </c>
      <c r="AE81" s="42">
        <f>ROUNDDOWN(AC81/3,0)</f>
        <v>0</v>
      </c>
      <c r="AF81" s="1" t="s">
        <v>70</v>
      </c>
      <c r="AG81" s="1">
        <f>ROUNDDOWN(AE81/12,0)</f>
        <v>0</v>
      </c>
      <c r="AH81" s="1" t="s">
        <v>71</v>
      </c>
      <c r="AI81" s="1">
        <f>ROUNDDOWN(AE81-AG81*12,0)</f>
        <v>0</v>
      </c>
      <c r="AJ81" s="1" t="s">
        <v>68</v>
      </c>
    </row>
    <row r="82" spans="1:36" ht="20.149999999999999" hidden="1" customHeight="1" thickTop="1" thickBot="1" x14ac:dyDescent="0.25">
      <c r="A82" s="5"/>
      <c r="B82" s="29"/>
      <c r="C82" s="5"/>
      <c r="D82" s="12"/>
      <c r="E82" s="35"/>
      <c r="F82" s="44"/>
      <c r="G82" s="44"/>
      <c r="H82" s="44"/>
      <c r="I82" s="23"/>
      <c r="J82" s="24"/>
      <c r="K82" s="25"/>
      <c r="L82" s="20"/>
      <c r="M82" s="224"/>
      <c r="N82" s="185"/>
      <c r="O82" s="108" t="s">
        <v>53</v>
      </c>
      <c r="P82" s="56">
        <f>P80+AG81</f>
        <v>9</v>
      </c>
      <c r="Q82" s="57" t="s">
        <v>54</v>
      </c>
      <c r="R82" s="58">
        <f>R80+AI81</f>
        <v>11</v>
      </c>
      <c r="S82" s="57" t="s">
        <v>55</v>
      </c>
      <c r="T82" s="78" t="str">
        <f t="shared" si="22"/>
        <v xml:space="preserve"> </v>
      </c>
      <c r="U82" s="120">
        <f>IF(R82/12&gt;1,P82+ROUNDDOWN(R82/12,0),P82)</f>
        <v>9</v>
      </c>
      <c r="V82" s="121" t="s">
        <v>54</v>
      </c>
      <c r="W82" s="121">
        <f>IF(R82/12&gt;1,R82-ROUNDDOWN(R82/12,0)*12,R82)</f>
        <v>11</v>
      </c>
      <c r="X82" s="121" t="s">
        <v>55</v>
      </c>
      <c r="Y82" s="121"/>
      <c r="Z82" s="122"/>
      <c r="AA82" s="123" t="str">
        <f>VLOOKUP(U82*12+W82,月⇒ランク!A:B,2,TRUE)</f>
        <v>Ｇ</v>
      </c>
      <c r="AB82" s="1">
        <f>U82*12+W82</f>
        <v>119</v>
      </c>
    </row>
    <row r="83" spans="1:36" ht="20.149999999999999" customHeight="1" x14ac:dyDescent="0.2">
      <c r="A83" s="3">
        <v>11</v>
      </c>
      <c r="B83" s="157" t="s">
        <v>97</v>
      </c>
      <c r="C83" s="3" t="s">
        <v>80</v>
      </c>
      <c r="D83" s="32">
        <v>32734</v>
      </c>
      <c r="E83" s="33">
        <f>DATEDIF(D83,$O$1,"y")</f>
        <v>35</v>
      </c>
      <c r="F83" s="41"/>
      <c r="G83" s="41" t="s">
        <v>11</v>
      </c>
      <c r="H83" s="41" t="s">
        <v>5</v>
      </c>
      <c r="I83" s="13">
        <v>44637</v>
      </c>
      <c r="J83" s="14" t="s">
        <v>23</v>
      </c>
      <c r="K83" s="15" t="s">
        <v>6</v>
      </c>
      <c r="L83" s="17" t="s">
        <v>85</v>
      </c>
      <c r="M83" s="222"/>
      <c r="N83" s="214"/>
      <c r="O83" s="67" t="s">
        <v>75</v>
      </c>
      <c r="P83" s="37">
        <f t="shared" si="17"/>
        <v>3</v>
      </c>
      <c r="Q83" s="14" t="s">
        <v>8</v>
      </c>
      <c r="R83" s="39">
        <f t="shared" si="18"/>
        <v>1</v>
      </c>
      <c r="S83" s="14" t="s">
        <v>9</v>
      </c>
      <c r="T83" s="17" t="str">
        <f t="shared" si="22"/>
        <v>○</v>
      </c>
      <c r="U83" s="16">
        <f>DATEDIF(I83,$O$1,"y")</f>
        <v>3</v>
      </c>
      <c r="V83" s="14" t="s">
        <v>8</v>
      </c>
      <c r="W83" s="14">
        <f>DATEDIF(I83,$O$1,"ym")</f>
        <v>0</v>
      </c>
      <c r="X83" s="14" t="s">
        <v>9</v>
      </c>
      <c r="Y83" s="14">
        <f>DATEDIF(I83,$O$1,"md")</f>
        <v>15</v>
      </c>
      <c r="Z83" s="15" t="s">
        <v>10</v>
      </c>
      <c r="AA83" s="17"/>
    </row>
    <row r="84" spans="1:36" ht="20.149999999999999" customHeight="1" x14ac:dyDescent="0.2">
      <c r="A84" s="4"/>
      <c r="B84" s="31"/>
      <c r="C84" s="4"/>
      <c r="D84" s="27"/>
      <c r="E84" s="34"/>
      <c r="F84" s="43"/>
      <c r="G84" s="43"/>
      <c r="H84" s="43"/>
      <c r="I84" s="154">
        <v>42826</v>
      </c>
      <c r="J84" s="19" t="s">
        <v>23</v>
      </c>
      <c r="K84" s="26">
        <v>44636</v>
      </c>
      <c r="L84" s="26"/>
      <c r="M84" s="223"/>
      <c r="N84" s="215"/>
      <c r="O84" s="45" t="s">
        <v>77</v>
      </c>
      <c r="P84" s="38">
        <f t="shared" si="17"/>
        <v>4</v>
      </c>
      <c r="Q84" s="19" t="s">
        <v>8</v>
      </c>
      <c r="R84" s="40">
        <f t="shared" si="18"/>
        <v>12</v>
      </c>
      <c r="S84" s="19" t="s">
        <v>9</v>
      </c>
      <c r="T84" s="22" t="str">
        <f t="shared" si="22"/>
        <v xml:space="preserve"> </v>
      </c>
      <c r="U84" s="21">
        <f>DATEDIF(I84,K84,"y")</f>
        <v>4</v>
      </c>
      <c r="V84" s="19" t="s">
        <v>8</v>
      </c>
      <c r="W84" s="19">
        <f>DATEDIF(I84,K84,"ym")</f>
        <v>11</v>
      </c>
      <c r="X84" s="19" t="s">
        <v>9</v>
      </c>
      <c r="Y84" s="19">
        <f>DATEDIF(I84,K84,"md")</f>
        <v>15</v>
      </c>
      <c r="Z84" s="20" t="s">
        <v>10</v>
      </c>
      <c r="AA84" s="22"/>
    </row>
    <row r="85" spans="1:36" ht="20.149999999999999" customHeight="1" x14ac:dyDescent="0.2">
      <c r="A85" s="4"/>
      <c r="B85" s="31"/>
      <c r="C85" s="4"/>
      <c r="D85" s="27"/>
      <c r="E85" s="34"/>
      <c r="F85" s="43"/>
      <c r="G85" s="43"/>
      <c r="H85" s="43"/>
      <c r="I85" s="18">
        <v>42020</v>
      </c>
      <c r="J85" s="19" t="s">
        <v>23</v>
      </c>
      <c r="K85" s="26">
        <v>42825</v>
      </c>
      <c r="L85" s="163"/>
      <c r="M85" s="223"/>
      <c r="N85" s="215"/>
      <c r="O85" s="158" t="s">
        <v>77</v>
      </c>
      <c r="P85" s="38">
        <f t="shared" ref="P85:P87" si="25">U85</f>
        <v>2</v>
      </c>
      <c r="Q85" s="19" t="s">
        <v>8</v>
      </c>
      <c r="R85" s="40">
        <f t="shared" ref="R85:R87" si="26">IF(Y85&gt;=15,W85+1,W85)</f>
        <v>3</v>
      </c>
      <c r="S85" s="19" t="s">
        <v>9</v>
      </c>
      <c r="T85" s="22" t="str">
        <f t="shared" si="22"/>
        <v xml:space="preserve"> </v>
      </c>
      <c r="U85" s="21">
        <f>DATEDIF(I85,K85,"y")</f>
        <v>2</v>
      </c>
      <c r="V85" s="19" t="s">
        <v>8</v>
      </c>
      <c r="W85" s="19">
        <f>DATEDIF(I85,K85,"ym")</f>
        <v>2</v>
      </c>
      <c r="X85" s="19" t="s">
        <v>9</v>
      </c>
      <c r="Y85" s="19">
        <f>DATEDIF(I85,K85,"md")</f>
        <v>15</v>
      </c>
      <c r="Z85" s="20" t="s">
        <v>10</v>
      </c>
      <c r="AA85" s="22"/>
    </row>
    <row r="86" spans="1:36" ht="20.149999999999999" hidden="1" customHeight="1" x14ac:dyDescent="0.2">
      <c r="A86" s="4"/>
      <c r="B86" s="31"/>
      <c r="C86" s="4"/>
      <c r="D86" s="27"/>
      <c r="E86" s="34"/>
      <c r="F86" s="43"/>
      <c r="G86" s="43"/>
      <c r="H86" s="43"/>
      <c r="I86" s="59"/>
      <c r="J86" s="54"/>
      <c r="K86" s="60"/>
      <c r="L86" s="20"/>
      <c r="M86" s="223"/>
      <c r="N86" s="215"/>
      <c r="O86" s="61"/>
      <c r="P86" s="53">
        <f t="shared" si="25"/>
        <v>0</v>
      </c>
      <c r="Q86" s="54" t="s">
        <v>8</v>
      </c>
      <c r="R86" s="55">
        <f t="shared" si="26"/>
        <v>0</v>
      </c>
      <c r="S86" s="54" t="s">
        <v>9</v>
      </c>
      <c r="T86" s="62" t="str">
        <f t="shared" si="22"/>
        <v xml:space="preserve"> </v>
      </c>
      <c r="U86" s="63">
        <f>DATEDIF(I86,K86,"y")</f>
        <v>0</v>
      </c>
      <c r="V86" s="54" t="s">
        <v>8</v>
      </c>
      <c r="W86" s="54">
        <f>DATEDIF(I86,K86,"ym")</f>
        <v>0</v>
      </c>
      <c r="X86" s="54" t="s">
        <v>9</v>
      </c>
      <c r="Y86" s="54">
        <f>DATEDIF(I86,K86,"md")</f>
        <v>0</v>
      </c>
      <c r="Z86" s="64" t="s">
        <v>10</v>
      </c>
      <c r="AA86" s="62"/>
    </row>
    <row r="87" spans="1:36" ht="20.149999999999999" hidden="1" customHeight="1" thickBot="1" x14ac:dyDescent="0.25">
      <c r="A87" s="4"/>
      <c r="B87" s="31"/>
      <c r="C87" s="4"/>
      <c r="D87" s="27"/>
      <c r="E87" s="34"/>
      <c r="F87" s="43"/>
      <c r="G87" s="43"/>
      <c r="H87" s="43"/>
      <c r="I87" s="59"/>
      <c r="J87" s="54"/>
      <c r="K87" s="60"/>
      <c r="L87" s="20"/>
      <c r="M87" s="223"/>
      <c r="N87" s="215"/>
      <c r="O87" s="61"/>
      <c r="P87" s="53">
        <f t="shared" si="25"/>
        <v>0</v>
      </c>
      <c r="Q87" s="54" t="s">
        <v>8</v>
      </c>
      <c r="R87" s="55">
        <f t="shared" si="26"/>
        <v>0</v>
      </c>
      <c r="S87" s="54" t="s">
        <v>9</v>
      </c>
      <c r="T87" s="62" t="str">
        <f t="shared" si="22"/>
        <v xml:space="preserve"> </v>
      </c>
      <c r="U87" s="63">
        <f>DATEDIF(I87,K87,"y")</f>
        <v>0</v>
      </c>
      <c r="V87" s="54" t="s">
        <v>8</v>
      </c>
      <c r="W87" s="54">
        <f>DATEDIF(I87,K87,"ym")</f>
        <v>0</v>
      </c>
      <c r="X87" s="54" t="s">
        <v>9</v>
      </c>
      <c r="Y87" s="54">
        <f>DATEDIF(I87,K87,"md")</f>
        <v>0</v>
      </c>
      <c r="Z87" s="64" t="s">
        <v>10</v>
      </c>
      <c r="AA87" s="62"/>
    </row>
    <row r="88" spans="1:36" ht="20.149999999999999" hidden="1" customHeight="1" thickTop="1" x14ac:dyDescent="0.2">
      <c r="A88" s="4"/>
      <c r="B88" s="31"/>
      <c r="C88" s="4"/>
      <c r="D88" s="27"/>
      <c r="E88" s="34"/>
      <c r="F88" s="43"/>
      <c r="G88" s="43"/>
      <c r="H88" s="43"/>
      <c r="I88" s="59"/>
      <c r="J88" s="54"/>
      <c r="K88" s="60"/>
      <c r="L88" s="163"/>
      <c r="M88" s="223"/>
      <c r="N88" s="215"/>
      <c r="O88" s="102" t="s">
        <v>51</v>
      </c>
      <c r="P88" s="103">
        <f>U88</f>
        <v>3</v>
      </c>
      <c r="Q88" s="104" t="s">
        <v>8</v>
      </c>
      <c r="R88" s="105">
        <f>IF(Y88/15&gt;0,W88+ROUND(Y88/30,0),W88)</f>
        <v>1</v>
      </c>
      <c r="S88" s="104" t="s">
        <v>9</v>
      </c>
      <c r="T88" s="106" t="str">
        <f t="shared" si="22"/>
        <v xml:space="preserve"> </v>
      </c>
      <c r="U88" s="103">
        <f>SUMIF(T83:T87,"○",U83:U87)</f>
        <v>3</v>
      </c>
      <c r="V88" s="111" t="s">
        <v>8</v>
      </c>
      <c r="W88" s="112">
        <f>SUMIF(T83:T87,"○",W83:W87)</f>
        <v>0</v>
      </c>
      <c r="X88" s="111" t="s">
        <v>9</v>
      </c>
      <c r="Y88" s="112">
        <f>SUMIF(T83:T87,"○",Y83:Y87)</f>
        <v>15</v>
      </c>
      <c r="Z88" s="113" t="s">
        <v>10</v>
      </c>
      <c r="AA88" s="114"/>
    </row>
    <row r="89" spans="1:36" ht="20.149999999999999" hidden="1" customHeight="1" thickBot="1" x14ac:dyDescent="0.25">
      <c r="A89" s="4"/>
      <c r="B89" s="31"/>
      <c r="C89" s="4"/>
      <c r="D89" s="27"/>
      <c r="E89" s="34"/>
      <c r="F89" s="43"/>
      <c r="G89" s="43"/>
      <c r="H89" s="43"/>
      <c r="I89" s="59"/>
      <c r="J89" s="54"/>
      <c r="K89" s="64"/>
      <c r="L89" s="163"/>
      <c r="M89" s="223"/>
      <c r="N89" s="215"/>
      <c r="O89" s="107" t="s">
        <v>52</v>
      </c>
      <c r="P89" s="53">
        <f>U89</f>
        <v>0</v>
      </c>
      <c r="Q89" s="54" t="s">
        <v>8</v>
      </c>
      <c r="R89" s="55">
        <f>IF(Y89/15&gt;0,W89+ROUND(Y89/30,0),W89)</f>
        <v>0</v>
      </c>
      <c r="S89" s="64" t="s">
        <v>9</v>
      </c>
      <c r="T89" s="62" t="str">
        <f t="shared" si="22"/>
        <v xml:space="preserve"> </v>
      </c>
      <c r="U89" s="115">
        <f>SUMIF(T83:T87,"△",U83:U87)</f>
        <v>0</v>
      </c>
      <c r="V89" s="116" t="s">
        <v>8</v>
      </c>
      <c r="W89" s="117">
        <f>SUMIF(T83:T87,"△",W83:W87)</f>
        <v>0</v>
      </c>
      <c r="X89" s="116" t="s">
        <v>9</v>
      </c>
      <c r="Y89" s="117">
        <f>SUMIF(T83:T87,"△",Y83:Y87)</f>
        <v>0</v>
      </c>
      <c r="Z89" s="118" t="s">
        <v>10</v>
      </c>
      <c r="AA89" s="119"/>
      <c r="AC89" s="1">
        <f>P89*12+R89</f>
        <v>0</v>
      </c>
      <c r="AD89" s="42" t="s">
        <v>69</v>
      </c>
      <c r="AE89" s="42">
        <f>ROUNDDOWN(AC89/3,0)</f>
        <v>0</v>
      </c>
      <c r="AF89" s="1" t="s">
        <v>70</v>
      </c>
      <c r="AG89" s="1">
        <f>ROUNDDOWN(AE89/12,0)</f>
        <v>0</v>
      </c>
      <c r="AH89" s="1" t="s">
        <v>71</v>
      </c>
      <c r="AI89" s="1">
        <f>ROUNDDOWN(AE89-AG89*12,0)</f>
        <v>0</v>
      </c>
      <c r="AJ89" s="1" t="s">
        <v>68</v>
      </c>
    </row>
    <row r="90" spans="1:36" ht="20.149999999999999" hidden="1" customHeight="1" thickTop="1" thickBot="1" x14ac:dyDescent="0.25">
      <c r="A90" s="5"/>
      <c r="B90" s="29"/>
      <c r="C90" s="5"/>
      <c r="D90" s="12"/>
      <c r="E90" s="35"/>
      <c r="F90" s="44"/>
      <c r="G90" s="44"/>
      <c r="H90" s="44"/>
      <c r="I90" s="23"/>
      <c r="J90" s="24"/>
      <c r="K90" s="25"/>
      <c r="L90" s="60"/>
      <c r="M90" s="224"/>
      <c r="N90" s="185"/>
      <c r="O90" s="108" t="s">
        <v>53</v>
      </c>
      <c r="P90" s="56">
        <f>P88+AG89</f>
        <v>3</v>
      </c>
      <c r="Q90" s="57" t="s">
        <v>54</v>
      </c>
      <c r="R90" s="58">
        <f>R88+AI89</f>
        <v>1</v>
      </c>
      <c r="S90" s="57" t="s">
        <v>55</v>
      </c>
      <c r="T90" s="78" t="str">
        <f t="shared" si="22"/>
        <v xml:space="preserve"> </v>
      </c>
      <c r="U90" s="120">
        <f>IF(R90/12&gt;1,P90+ROUNDDOWN(R90/12,0),P90)</f>
        <v>3</v>
      </c>
      <c r="V90" s="121" t="s">
        <v>54</v>
      </c>
      <c r="W90" s="121">
        <f>IF(R90/12&gt;1,R90-ROUNDDOWN(R90/12,0)*12,R90)</f>
        <v>1</v>
      </c>
      <c r="X90" s="121" t="s">
        <v>55</v>
      </c>
      <c r="Y90" s="121"/>
      <c r="Z90" s="122"/>
      <c r="AA90" s="123" t="str">
        <f>VLOOKUP(U90*12+W90,月⇒ランク!A:B,2,TRUE)</f>
        <v>Ｉ</v>
      </c>
      <c r="AB90" s="1">
        <f>U90*12+W90</f>
        <v>37</v>
      </c>
    </row>
    <row r="91" spans="1:36" ht="20.149999999999999" customHeight="1" x14ac:dyDescent="0.2">
      <c r="A91" s="3">
        <v>12</v>
      </c>
      <c r="B91" s="28" t="s">
        <v>15</v>
      </c>
      <c r="C91" s="3" t="s">
        <v>80</v>
      </c>
      <c r="D91" s="32">
        <v>32704</v>
      </c>
      <c r="E91" s="33">
        <f>DATEDIF(D91,$O$1,"y")</f>
        <v>35</v>
      </c>
      <c r="F91" s="41"/>
      <c r="G91" s="41" t="s">
        <v>11</v>
      </c>
      <c r="H91" s="41" t="s">
        <v>5</v>
      </c>
      <c r="I91" s="13">
        <v>43497</v>
      </c>
      <c r="J91" s="14" t="s">
        <v>23</v>
      </c>
      <c r="K91" s="15" t="s">
        <v>6</v>
      </c>
      <c r="L91" s="17" t="s">
        <v>85</v>
      </c>
      <c r="M91" s="222"/>
      <c r="N91" s="214"/>
      <c r="O91" s="67" t="s">
        <v>77</v>
      </c>
      <c r="P91" s="37">
        <f t="shared" ref="P91:P95" si="27">U91</f>
        <v>6</v>
      </c>
      <c r="Q91" s="14" t="s">
        <v>8</v>
      </c>
      <c r="R91" s="39">
        <f t="shared" ref="R91:R95" si="28">IF(Y91&gt;=15,W91+1,W91)</f>
        <v>2</v>
      </c>
      <c r="S91" s="14" t="s">
        <v>9</v>
      </c>
      <c r="T91" s="17" t="str">
        <f t="shared" si="22"/>
        <v>○</v>
      </c>
      <c r="U91" s="16">
        <f>DATEDIF(I91,$O$1,"y")</f>
        <v>6</v>
      </c>
      <c r="V91" s="14" t="s">
        <v>8</v>
      </c>
      <c r="W91" s="14">
        <f>DATEDIF(I91,$O$1,"ym")</f>
        <v>2</v>
      </c>
      <c r="X91" s="14" t="s">
        <v>9</v>
      </c>
      <c r="Y91" s="14">
        <f>DATEDIF(I91,$O$1,"md")</f>
        <v>0</v>
      </c>
      <c r="Z91" s="15" t="s">
        <v>10</v>
      </c>
      <c r="AA91" s="17"/>
    </row>
    <row r="92" spans="1:36" ht="20.149999999999999" customHeight="1" x14ac:dyDescent="0.2">
      <c r="A92" s="4"/>
      <c r="B92" s="31"/>
      <c r="C92" s="4"/>
      <c r="D92" s="27"/>
      <c r="E92" s="34"/>
      <c r="F92" s="43"/>
      <c r="G92" s="43" t="s">
        <v>29</v>
      </c>
      <c r="H92" s="43" t="s">
        <v>150</v>
      </c>
      <c r="I92" s="18">
        <v>43424</v>
      </c>
      <c r="J92" s="19" t="s">
        <v>23</v>
      </c>
      <c r="K92" s="26">
        <v>43496</v>
      </c>
      <c r="L92" s="26"/>
      <c r="M92" s="223"/>
      <c r="N92" s="215"/>
      <c r="O92" s="45" t="s">
        <v>77</v>
      </c>
      <c r="P92" s="38">
        <f t="shared" si="27"/>
        <v>0</v>
      </c>
      <c r="Q92" s="19" t="s">
        <v>8</v>
      </c>
      <c r="R92" s="40">
        <f t="shared" si="28"/>
        <v>2</v>
      </c>
      <c r="S92" s="19" t="s">
        <v>9</v>
      </c>
      <c r="T92" s="22" t="str">
        <f t="shared" si="22"/>
        <v xml:space="preserve"> </v>
      </c>
      <c r="U92" s="21">
        <f>DATEDIF(I92,K92,"y")</f>
        <v>0</v>
      </c>
      <c r="V92" s="19" t="s">
        <v>8</v>
      </c>
      <c r="W92" s="19">
        <f>DATEDIF(I92,K92,"ym")</f>
        <v>2</v>
      </c>
      <c r="X92" s="19" t="s">
        <v>9</v>
      </c>
      <c r="Y92" s="19">
        <f>DATEDIF(I92,K92,"md")</f>
        <v>11</v>
      </c>
      <c r="Z92" s="20" t="s">
        <v>10</v>
      </c>
      <c r="AA92" s="22"/>
    </row>
    <row r="93" spans="1:36" ht="20.149999999999999" customHeight="1" x14ac:dyDescent="0.2">
      <c r="A93" s="4"/>
      <c r="B93" s="31"/>
      <c r="C93" s="4"/>
      <c r="D93" s="27"/>
      <c r="E93" s="34"/>
      <c r="F93" s="43"/>
      <c r="G93" s="43"/>
      <c r="H93" s="43"/>
      <c r="I93" s="18">
        <v>43191</v>
      </c>
      <c r="J93" s="19" t="s">
        <v>23</v>
      </c>
      <c r="K93" s="26">
        <v>43281</v>
      </c>
      <c r="L93" s="163"/>
      <c r="M93" s="223"/>
      <c r="N93" s="215"/>
      <c r="O93" s="158" t="s">
        <v>77</v>
      </c>
      <c r="P93" s="38">
        <f t="shared" si="27"/>
        <v>0</v>
      </c>
      <c r="Q93" s="19" t="s">
        <v>8</v>
      </c>
      <c r="R93" s="40">
        <f t="shared" si="28"/>
        <v>3</v>
      </c>
      <c r="S93" s="19" t="s">
        <v>9</v>
      </c>
      <c r="T93" s="22" t="str">
        <f t="shared" si="22"/>
        <v xml:space="preserve"> </v>
      </c>
      <c r="U93" s="21">
        <f>DATEDIF(I93,K93,"y")</f>
        <v>0</v>
      </c>
      <c r="V93" s="19" t="s">
        <v>8</v>
      </c>
      <c r="W93" s="19">
        <f>DATEDIF(I93,K93,"ym")</f>
        <v>2</v>
      </c>
      <c r="X93" s="19" t="s">
        <v>9</v>
      </c>
      <c r="Y93" s="19">
        <f>DATEDIF(I93,K93,"md")</f>
        <v>29</v>
      </c>
      <c r="Z93" s="20" t="s">
        <v>10</v>
      </c>
      <c r="AA93" s="22"/>
    </row>
    <row r="94" spans="1:36" ht="20.149999999999999" hidden="1" customHeight="1" x14ac:dyDescent="0.2">
      <c r="A94" s="4"/>
      <c r="B94" s="31"/>
      <c r="C94" s="4"/>
      <c r="D94" s="27"/>
      <c r="E94" s="34"/>
      <c r="F94" s="43"/>
      <c r="G94" s="43"/>
      <c r="H94" s="43"/>
      <c r="I94" s="59"/>
      <c r="J94" s="54"/>
      <c r="K94" s="60"/>
      <c r="L94" s="20"/>
      <c r="M94" s="223"/>
      <c r="N94" s="215"/>
      <c r="O94" s="61"/>
      <c r="P94" s="53">
        <f t="shared" si="27"/>
        <v>0</v>
      </c>
      <c r="Q94" s="54" t="s">
        <v>8</v>
      </c>
      <c r="R94" s="55">
        <f t="shared" si="28"/>
        <v>0</v>
      </c>
      <c r="S94" s="54" t="s">
        <v>9</v>
      </c>
      <c r="T94" s="62" t="str">
        <f t="shared" si="22"/>
        <v xml:space="preserve"> </v>
      </c>
      <c r="U94" s="63">
        <f>DATEDIF(I94,K94,"y")</f>
        <v>0</v>
      </c>
      <c r="V94" s="54" t="s">
        <v>8</v>
      </c>
      <c r="W94" s="54">
        <f>DATEDIF(I94,K94,"ym")</f>
        <v>0</v>
      </c>
      <c r="X94" s="54" t="s">
        <v>9</v>
      </c>
      <c r="Y94" s="54">
        <f>DATEDIF(I94,K94,"md")</f>
        <v>0</v>
      </c>
      <c r="Z94" s="64" t="s">
        <v>10</v>
      </c>
      <c r="AA94" s="62"/>
    </row>
    <row r="95" spans="1:36" ht="20.149999999999999" hidden="1" customHeight="1" thickBot="1" x14ac:dyDescent="0.25">
      <c r="A95" s="4"/>
      <c r="B95" s="31"/>
      <c r="C95" s="4"/>
      <c r="D95" s="27"/>
      <c r="E95" s="34"/>
      <c r="F95" s="43"/>
      <c r="G95" s="43"/>
      <c r="H95" s="43"/>
      <c r="I95" s="59"/>
      <c r="J95" s="54"/>
      <c r="K95" s="60"/>
      <c r="L95" s="20"/>
      <c r="M95" s="223"/>
      <c r="N95" s="215"/>
      <c r="O95" s="61"/>
      <c r="P95" s="53">
        <f t="shared" si="27"/>
        <v>0</v>
      </c>
      <c r="Q95" s="54" t="s">
        <v>8</v>
      </c>
      <c r="R95" s="55">
        <f t="shared" si="28"/>
        <v>0</v>
      </c>
      <c r="S95" s="54" t="s">
        <v>9</v>
      </c>
      <c r="T95" s="62" t="str">
        <f t="shared" si="22"/>
        <v xml:space="preserve"> </v>
      </c>
      <c r="U95" s="63">
        <f>DATEDIF(I95,K95,"y")</f>
        <v>0</v>
      </c>
      <c r="V95" s="54" t="s">
        <v>8</v>
      </c>
      <c r="W95" s="54">
        <f>DATEDIF(I95,K95,"ym")</f>
        <v>0</v>
      </c>
      <c r="X95" s="54" t="s">
        <v>9</v>
      </c>
      <c r="Y95" s="54">
        <f>DATEDIF(I95,K95,"md")</f>
        <v>0</v>
      </c>
      <c r="Z95" s="64" t="s">
        <v>10</v>
      </c>
      <c r="AA95" s="62"/>
    </row>
    <row r="96" spans="1:36" ht="20.149999999999999" hidden="1" customHeight="1" thickTop="1" x14ac:dyDescent="0.2">
      <c r="A96" s="4"/>
      <c r="B96" s="31"/>
      <c r="C96" s="4"/>
      <c r="D96" s="27"/>
      <c r="E96" s="34"/>
      <c r="F96" s="43"/>
      <c r="G96" s="43"/>
      <c r="H96" s="43"/>
      <c r="I96" s="59"/>
      <c r="J96" s="54"/>
      <c r="K96" s="60"/>
      <c r="L96" s="20"/>
      <c r="M96" s="223"/>
      <c r="N96" s="215"/>
      <c r="O96" s="102" t="s">
        <v>51</v>
      </c>
      <c r="P96" s="103">
        <f>U96</f>
        <v>6</v>
      </c>
      <c r="Q96" s="104" t="s">
        <v>8</v>
      </c>
      <c r="R96" s="105">
        <f>IF(Y96/15&gt;0,W96+ROUND(Y96/30,0),W96)</f>
        <v>2</v>
      </c>
      <c r="S96" s="104" t="s">
        <v>9</v>
      </c>
      <c r="T96" s="106" t="str">
        <f t="shared" si="22"/>
        <v xml:space="preserve"> </v>
      </c>
      <c r="U96" s="103">
        <f>SUMIF(T91:T95,"○",U91:U95)</f>
        <v>6</v>
      </c>
      <c r="V96" s="111" t="s">
        <v>8</v>
      </c>
      <c r="W96" s="112">
        <f>SUMIF(T91:T95,"○",W91:W95)</f>
        <v>2</v>
      </c>
      <c r="X96" s="111" t="s">
        <v>9</v>
      </c>
      <c r="Y96" s="112">
        <f>SUMIF(T91:T95,"○",Y91:Y95)</f>
        <v>0</v>
      </c>
      <c r="Z96" s="113" t="s">
        <v>10</v>
      </c>
      <c r="AA96" s="114"/>
    </row>
    <row r="97" spans="1:36" ht="20.149999999999999" hidden="1" customHeight="1" thickBot="1" x14ac:dyDescent="0.25">
      <c r="A97" s="4"/>
      <c r="B97" s="31"/>
      <c r="C97" s="4"/>
      <c r="D97" s="27"/>
      <c r="E97" s="34"/>
      <c r="F97" s="43"/>
      <c r="G97" s="43"/>
      <c r="H97" s="43"/>
      <c r="I97" s="59"/>
      <c r="J97" s="54"/>
      <c r="K97" s="64"/>
      <c r="L97" s="20"/>
      <c r="M97" s="223"/>
      <c r="N97" s="215"/>
      <c r="O97" s="107" t="s">
        <v>52</v>
      </c>
      <c r="P97" s="53">
        <f>U97</f>
        <v>0</v>
      </c>
      <c r="Q97" s="54" t="s">
        <v>8</v>
      </c>
      <c r="R97" s="55">
        <f>IF(Y97/15&gt;0,W97+ROUND(Y97/30,0),W97)</f>
        <v>0</v>
      </c>
      <c r="S97" s="64" t="s">
        <v>9</v>
      </c>
      <c r="T97" s="62" t="str">
        <f t="shared" si="22"/>
        <v xml:space="preserve"> </v>
      </c>
      <c r="U97" s="115">
        <f>SUMIF(T91:T95,"△",U91:U95)</f>
        <v>0</v>
      </c>
      <c r="V97" s="116" t="s">
        <v>8</v>
      </c>
      <c r="W97" s="117">
        <f>SUMIF(T91:T95,"△",W91:W95)</f>
        <v>0</v>
      </c>
      <c r="X97" s="116" t="s">
        <v>9</v>
      </c>
      <c r="Y97" s="117">
        <f>SUMIF(T91:T95,"△",Y91:Y95)</f>
        <v>0</v>
      </c>
      <c r="Z97" s="118" t="s">
        <v>10</v>
      </c>
      <c r="AA97" s="119"/>
      <c r="AC97" s="1">
        <f>P97*12+R97</f>
        <v>0</v>
      </c>
      <c r="AD97" s="42" t="s">
        <v>69</v>
      </c>
      <c r="AE97" s="42">
        <f>ROUNDDOWN(AC97/3,0)</f>
        <v>0</v>
      </c>
      <c r="AF97" s="1" t="s">
        <v>70</v>
      </c>
      <c r="AG97" s="1">
        <f>ROUNDDOWN(AE97/12,0)</f>
        <v>0</v>
      </c>
      <c r="AH97" s="1" t="s">
        <v>54</v>
      </c>
      <c r="AI97" s="1">
        <f>ROUNDDOWN(AE97-AG97*12,0)</f>
        <v>0</v>
      </c>
      <c r="AJ97" s="1" t="s">
        <v>68</v>
      </c>
    </row>
    <row r="98" spans="1:36" ht="20.149999999999999" hidden="1" customHeight="1" thickTop="1" thickBot="1" x14ac:dyDescent="0.25">
      <c r="A98" s="5"/>
      <c r="B98" s="29"/>
      <c r="C98" s="5"/>
      <c r="D98" s="12"/>
      <c r="E98" s="35"/>
      <c r="F98" s="44"/>
      <c r="G98" s="44"/>
      <c r="H98" s="44"/>
      <c r="I98" s="23"/>
      <c r="J98" s="24"/>
      <c r="K98" s="25"/>
      <c r="L98" s="60"/>
      <c r="M98" s="224"/>
      <c r="N98" s="185"/>
      <c r="O98" s="108" t="s">
        <v>53</v>
      </c>
      <c r="P98" s="56">
        <f>P96+AG97</f>
        <v>6</v>
      </c>
      <c r="Q98" s="57" t="s">
        <v>54</v>
      </c>
      <c r="R98" s="58">
        <f>R96+AI97</f>
        <v>2</v>
      </c>
      <c r="S98" s="57" t="s">
        <v>55</v>
      </c>
      <c r="T98" s="78" t="str">
        <f t="shared" si="22"/>
        <v xml:space="preserve"> </v>
      </c>
      <c r="U98" s="120">
        <f>IF(R98/12&gt;1,P98+ROUNDDOWN(R98/12,0),P98)</f>
        <v>6</v>
      </c>
      <c r="V98" s="121" t="s">
        <v>54</v>
      </c>
      <c r="W98" s="121">
        <f>IF(R98/12&gt;1,R98-ROUNDDOWN(R98/12,0)*12,R98)</f>
        <v>2</v>
      </c>
      <c r="X98" s="121" t="s">
        <v>55</v>
      </c>
      <c r="Y98" s="121"/>
      <c r="Z98" s="122"/>
      <c r="AA98" s="123" t="str">
        <f>VLOOKUP(U98*12+W98,月⇒ランク!A:B,2,TRUE)</f>
        <v>Ｈ</v>
      </c>
      <c r="AB98" s="1">
        <f>U98*12+W98</f>
        <v>74</v>
      </c>
    </row>
    <row r="99" spans="1:36" ht="20.149999999999999" customHeight="1" x14ac:dyDescent="0.2">
      <c r="A99" s="3">
        <v>13</v>
      </c>
      <c r="B99" s="28" t="s">
        <v>15</v>
      </c>
      <c r="C99" s="3" t="s">
        <v>80</v>
      </c>
      <c r="D99" s="32">
        <v>30833</v>
      </c>
      <c r="E99" s="33">
        <f>DATEDIF(D99,$O$1,"y")</f>
        <v>40</v>
      </c>
      <c r="F99" s="41"/>
      <c r="G99" s="41" t="s">
        <v>11</v>
      </c>
      <c r="H99" s="41" t="s">
        <v>5</v>
      </c>
      <c r="I99" s="13">
        <v>43525</v>
      </c>
      <c r="J99" s="14" t="s">
        <v>23</v>
      </c>
      <c r="K99" s="15" t="s">
        <v>6</v>
      </c>
      <c r="L99" s="17" t="s">
        <v>85</v>
      </c>
      <c r="M99" s="222"/>
      <c r="N99" s="214"/>
      <c r="O99" s="65" t="s">
        <v>77</v>
      </c>
      <c r="P99" s="37">
        <f t="shared" ref="P99:P103" si="29">U99</f>
        <v>6</v>
      </c>
      <c r="Q99" s="14" t="s">
        <v>8</v>
      </c>
      <c r="R99" s="39">
        <f t="shared" ref="R99:R103" si="30">IF(Y99&gt;=15,W99+1,W99)</f>
        <v>1</v>
      </c>
      <c r="S99" s="14" t="s">
        <v>9</v>
      </c>
      <c r="T99" s="17" t="str">
        <f t="shared" si="22"/>
        <v>○</v>
      </c>
      <c r="U99" s="16">
        <f>DATEDIF(I99,$O$1,"y")</f>
        <v>6</v>
      </c>
      <c r="V99" s="14" t="s">
        <v>8</v>
      </c>
      <c r="W99" s="14">
        <f>DATEDIF(I99,$O$1,"ym")</f>
        <v>1</v>
      </c>
      <c r="X99" s="14" t="s">
        <v>9</v>
      </c>
      <c r="Y99" s="14">
        <f>DATEDIF(I99,$O$1,"md")</f>
        <v>0</v>
      </c>
      <c r="Z99" s="15" t="s">
        <v>10</v>
      </c>
      <c r="AA99" s="17"/>
    </row>
    <row r="100" spans="1:36" ht="20.149999999999999" customHeight="1" x14ac:dyDescent="0.2">
      <c r="A100" s="4"/>
      <c r="B100" s="31"/>
      <c r="C100" s="4"/>
      <c r="D100" s="27"/>
      <c r="E100" s="34"/>
      <c r="F100" s="43"/>
      <c r="G100" s="43" t="s">
        <v>11</v>
      </c>
      <c r="H100" s="43" t="s">
        <v>5</v>
      </c>
      <c r="I100" s="18">
        <v>41122</v>
      </c>
      <c r="J100" s="19" t="s">
        <v>23</v>
      </c>
      <c r="K100" s="26">
        <v>43524</v>
      </c>
      <c r="L100" s="26"/>
      <c r="M100" s="223"/>
      <c r="N100" s="215"/>
      <c r="O100" s="45" t="s">
        <v>77</v>
      </c>
      <c r="P100" s="38">
        <f t="shared" si="29"/>
        <v>6</v>
      </c>
      <c r="Q100" s="19" t="s">
        <v>8</v>
      </c>
      <c r="R100" s="40">
        <f t="shared" si="30"/>
        <v>7</v>
      </c>
      <c r="S100" s="19" t="s">
        <v>9</v>
      </c>
      <c r="T100" s="22" t="str">
        <f t="shared" si="22"/>
        <v xml:space="preserve"> </v>
      </c>
      <c r="U100" s="21">
        <f>DATEDIF(I100,K100,"y")</f>
        <v>6</v>
      </c>
      <c r="V100" s="19" t="s">
        <v>8</v>
      </c>
      <c r="W100" s="19">
        <f>DATEDIF(I100,K100,"ym")</f>
        <v>6</v>
      </c>
      <c r="X100" s="19" t="s">
        <v>9</v>
      </c>
      <c r="Y100" s="19">
        <f>DATEDIF(I100,K100,"md")</f>
        <v>27</v>
      </c>
      <c r="Z100" s="20" t="s">
        <v>10</v>
      </c>
      <c r="AA100" s="22"/>
    </row>
    <row r="101" spans="1:36" ht="20.149999999999999" customHeight="1" x14ac:dyDescent="0.2">
      <c r="A101" s="4"/>
      <c r="B101" s="31"/>
      <c r="C101" s="4"/>
      <c r="D101" s="27"/>
      <c r="E101" s="34"/>
      <c r="F101" s="43"/>
      <c r="G101" s="43" t="s">
        <v>11</v>
      </c>
      <c r="H101" s="43" t="s">
        <v>5</v>
      </c>
      <c r="I101" s="18">
        <v>40634</v>
      </c>
      <c r="J101" s="19" t="s">
        <v>23</v>
      </c>
      <c r="K101" s="26">
        <v>40847</v>
      </c>
      <c r="L101" s="26"/>
      <c r="M101" s="223"/>
      <c r="N101" s="215"/>
      <c r="O101" s="45" t="s">
        <v>77</v>
      </c>
      <c r="P101" s="38">
        <f t="shared" si="29"/>
        <v>0</v>
      </c>
      <c r="Q101" s="19" t="s">
        <v>8</v>
      </c>
      <c r="R101" s="40">
        <f t="shared" si="30"/>
        <v>7</v>
      </c>
      <c r="S101" s="19" t="s">
        <v>9</v>
      </c>
      <c r="T101" s="22" t="str">
        <f t="shared" ref="T101:T132" si="31">IF(OR(L:L="現施設",L:L="同一法人"),"○",IF(L:L="他法人","△"," "))</f>
        <v xml:space="preserve"> </v>
      </c>
      <c r="U101" s="21">
        <f>DATEDIF(I101,K101,"y")</f>
        <v>0</v>
      </c>
      <c r="V101" s="19" t="s">
        <v>8</v>
      </c>
      <c r="W101" s="19">
        <f>DATEDIF(I101,K101,"ym")</f>
        <v>6</v>
      </c>
      <c r="X101" s="19" t="s">
        <v>9</v>
      </c>
      <c r="Y101" s="19">
        <f>DATEDIF(I101,K101,"md")</f>
        <v>30</v>
      </c>
      <c r="Z101" s="20" t="s">
        <v>10</v>
      </c>
      <c r="AA101" s="22"/>
    </row>
    <row r="102" spans="1:36" ht="20.149999999999999" customHeight="1" x14ac:dyDescent="0.2">
      <c r="A102" s="4"/>
      <c r="B102" s="31"/>
      <c r="C102" s="4"/>
      <c r="D102" s="27"/>
      <c r="E102" s="34"/>
      <c r="F102" s="43"/>
      <c r="G102" s="43" t="s">
        <v>29</v>
      </c>
      <c r="H102" s="43" t="s">
        <v>150</v>
      </c>
      <c r="I102" s="59">
        <v>43424</v>
      </c>
      <c r="J102" s="54" t="s">
        <v>23</v>
      </c>
      <c r="K102" s="60">
        <v>43496</v>
      </c>
      <c r="L102" s="60"/>
      <c r="M102" s="223"/>
      <c r="N102" s="215"/>
      <c r="O102" s="61" t="s">
        <v>77</v>
      </c>
      <c r="P102" s="53">
        <f t="shared" si="29"/>
        <v>0</v>
      </c>
      <c r="Q102" s="54" t="s">
        <v>8</v>
      </c>
      <c r="R102" s="55">
        <f t="shared" si="30"/>
        <v>2</v>
      </c>
      <c r="S102" s="54" t="s">
        <v>9</v>
      </c>
      <c r="T102" s="62" t="str">
        <f t="shared" si="31"/>
        <v xml:space="preserve"> </v>
      </c>
      <c r="U102" s="63">
        <f>DATEDIF(I102,K102,"y")</f>
        <v>0</v>
      </c>
      <c r="V102" s="54" t="s">
        <v>8</v>
      </c>
      <c r="W102" s="54">
        <f>DATEDIF(I102,K102,"ym")</f>
        <v>2</v>
      </c>
      <c r="X102" s="54" t="s">
        <v>9</v>
      </c>
      <c r="Y102" s="54">
        <f>DATEDIF(I102,K102,"md")</f>
        <v>11</v>
      </c>
      <c r="Z102" s="64" t="s">
        <v>10</v>
      </c>
      <c r="AA102" s="62"/>
    </row>
    <row r="103" spans="1:36" ht="20.149999999999999" hidden="1" customHeight="1" thickBot="1" x14ac:dyDescent="0.25">
      <c r="A103" s="4"/>
      <c r="B103" s="31"/>
      <c r="C103" s="4"/>
      <c r="D103" s="27"/>
      <c r="E103" s="34"/>
      <c r="F103" s="43"/>
      <c r="G103" s="43"/>
      <c r="H103" s="43"/>
      <c r="I103" s="59"/>
      <c r="J103" s="54"/>
      <c r="K103" s="60"/>
      <c r="L103" s="163"/>
      <c r="M103" s="223"/>
      <c r="N103" s="215"/>
      <c r="O103" s="61"/>
      <c r="P103" s="53">
        <f t="shared" si="29"/>
        <v>0</v>
      </c>
      <c r="Q103" s="54" t="s">
        <v>8</v>
      </c>
      <c r="R103" s="55">
        <f t="shared" si="30"/>
        <v>0</v>
      </c>
      <c r="S103" s="54" t="s">
        <v>9</v>
      </c>
      <c r="T103" s="62" t="str">
        <f t="shared" si="31"/>
        <v xml:space="preserve"> </v>
      </c>
      <c r="U103" s="63">
        <f>DATEDIF(I103,K103,"y")</f>
        <v>0</v>
      </c>
      <c r="V103" s="54" t="s">
        <v>8</v>
      </c>
      <c r="W103" s="54">
        <f>DATEDIF(I103,K103,"ym")</f>
        <v>0</v>
      </c>
      <c r="X103" s="54" t="s">
        <v>9</v>
      </c>
      <c r="Y103" s="54">
        <f>DATEDIF(I103,K103,"md")</f>
        <v>0</v>
      </c>
      <c r="Z103" s="64" t="s">
        <v>10</v>
      </c>
      <c r="AA103" s="62"/>
    </row>
    <row r="104" spans="1:36" ht="20.149999999999999" hidden="1" customHeight="1" thickTop="1" x14ac:dyDescent="0.2">
      <c r="A104" s="4"/>
      <c r="B104" s="31"/>
      <c r="C104" s="4"/>
      <c r="D104" s="27"/>
      <c r="E104" s="34"/>
      <c r="F104" s="43"/>
      <c r="G104" s="43"/>
      <c r="H104" s="43"/>
      <c r="I104" s="59"/>
      <c r="J104" s="54"/>
      <c r="K104" s="60"/>
      <c r="L104" s="20"/>
      <c r="M104" s="223"/>
      <c r="N104" s="215"/>
      <c r="O104" s="102" t="s">
        <v>51</v>
      </c>
      <c r="P104" s="103">
        <f>U104</f>
        <v>6</v>
      </c>
      <c r="Q104" s="104" t="s">
        <v>8</v>
      </c>
      <c r="R104" s="105">
        <f>IF(Y104/15&gt;0,W104+ROUND(Y104/30,0),W104)</f>
        <v>1</v>
      </c>
      <c r="S104" s="104" t="s">
        <v>9</v>
      </c>
      <c r="T104" s="106" t="str">
        <f t="shared" si="31"/>
        <v xml:space="preserve"> </v>
      </c>
      <c r="U104" s="103">
        <f>SUMIF(T99:T103,"○",U99:U103)</f>
        <v>6</v>
      </c>
      <c r="V104" s="111" t="s">
        <v>8</v>
      </c>
      <c r="W104" s="112">
        <f>SUMIF(T99:T103,"○",W99:W103)</f>
        <v>1</v>
      </c>
      <c r="X104" s="111" t="s">
        <v>9</v>
      </c>
      <c r="Y104" s="112">
        <f>SUMIF(T99:T103,"○",Y99:Y103)</f>
        <v>0</v>
      </c>
      <c r="Z104" s="113" t="s">
        <v>10</v>
      </c>
      <c r="AA104" s="114"/>
    </row>
    <row r="105" spans="1:36" ht="20.149999999999999" hidden="1" customHeight="1" thickBot="1" x14ac:dyDescent="0.25">
      <c r="A105" s="4"/>
      <c r="B105" s="31"/>
      <c r="C105" s="4"/>
      <c r="D105" s="27"/>
      <c r="E105" s="34"/>
      <c r="F105" s="43"/>
      <c r="G105" s="43"/>
      <c r="H105" s="43"/>
      <c r="I105" s="59"/>
      <c r="J105" s="54"/>
      <c r="K105" s="64"/>
      <c r="L105" s="20"/>
      <c r="M105" s="223"/>
      <c r="N105" s="215"/>
      <c r="O105" s="107" t="s">
        <v>52</v>
      </c>
      <c r="P105" s="53">
        <f>U105</f>
        <v>0</v>
      </c>
      <c r="Q105" s="54" t="s">
        <v>8</v>
      </c>
      <c r="R105" s="55">
        <f>IF(Y105/15&gt;0,W105+ROUND(Y105/30,0),W105)</f>
        <v>0</v>
      </c>
      <c r="S105" s="64" t="s">
        <v>9</v>
      </c>
      <c r="T105" s="62" t="str">
        <f t="shared" si="31"/>
        <v xml:space="preserve"> </v>
      </c>
      <c r="U105" s="115">
        <f>SUMIF(T99:T103,"△",U99:U103)</f>
        <v>0</v>
      </c>
      <c r="V105" s="116" t="s">
        <v>8</v>
      </c>
      <c r="W105" s="117">
        <f>SUMIF(T99:T103,"△",W99:W103)</f>
        <v>0</v>
      </c>
      <c r="X105" s="116" t="s">
        <v>9</v>
      </c>
      <c r="Y105" s="117">
        <f>SUMIF(T99:T103,"△",Y99:Y103)</f>
        <v>0</v>
      </c>
      <c r="Z105" s="118" t="s">
        <v>10</v>
      </c>
      <c r="AA105" s="119"/>
      <c r="AC105" s="1">
        <f>P105*12+R105</f>
        <v>0</v>
      </c>
      <c r="AD105" s="42" t="s">
        <v>69</v>
      </c>
      <c r="AE105" s="42">
        <f>ROUNDDOWN(AC105/3,0)</f>
        <v>0</v>
      </c>
      <c r="AF105" s="1" t="s">
        <v>70</v>
      </c>
      <c r="AG105" s="1">
        <f>ROUNDDOWN(AE105/12,0)</f>
        <v>0</v>
      </c>
      <c r="AH105" s="1" t="s">
        <v>54</v>
      </c>
      <c r="AI105" s="1">
        <f>ROUNDDOWN(AE105-AG105*12,0)</f>
        <v>0</v>
      </c>
      <c r="AJ105" s="1" t="s">
        <v>68</v>
      </c>
    </row>
    <row r="106" spans="1:36" ht="20.149999999999999" hidden="1" customHeight="1" thickTop="1" thickBot="1" x14ac:dyDescent="0.25">
      <c r="A106" s="5"/>
      <c r="B106" s="29"/>
      <c r="C106" s="5"/>
      <c r="D106" s="12"/>
      <c r="E106" s="35"/>
      <c r="F106" s="44"/>
      <c r="G106" s="44"/>
      <c r="H106" s="44"/>
      <c r="I106" s="23"/>
      <c r="J106" s="24"/>
      <c r="K106" s="25"/>
      <c r="L106" s="60"/>
      <c r="M106" s="224"/>
      <c r="N106" s="185"/>
      <c r="O106" s="108" t="s">
        <v>53</v>
      </c>
      <c r="P106" s="56">
        <f>P104+AG105</f>
        <v>6</v>
      </c>
      <c r="Q106" s="57" t="s">
        <v>54</v>
      </c>
      <c r="R106" s="58">
        <f>R104+AI105</f>
        <v>1</v>
      </c>
      <c r="S106" s="57" t="s">
        <v>55</v>
      </c>
      <c r="T106" s="78" t="str">
        <f t="shared" si="31"/>
        <v xml:space="preserve"> </v>
      </c>
      <c r="U106" s="120">
        <f>IF(R106/12&gt;1,P106+ROUNDDOWN(R106/12,0),P106)</f>
        <v>6</v>
      </c>
      <c r="V106" s="121" t="s">
        <v>54</v>
      </c>
      <c r="W106" s="121">
        <f>IF(R106/12&gt;1,R106-ROUNDDOWN(R106/12,0)*12,R106)</f>
        <v>1</v>
      </c>
      <c r="X106" s="121" t="s">
        <v>55</v>
      </c>
      <c r="Y106" s="121"/>
      <c r="Z106" s="122"/>
      <c r="AA106" s="123" t="str">
        <f>VLOOKUP(U106*12+W106,月⇒ランク!A:B,2,TRUE)</f>
        <v>Ｈ</v>
      </c>
      <c r="AB106" s="1">
        <f>U106*12+W106</f>
        <v>73</v>
      </c>
    </row>
    <row r="107" spans="1:36" ht="20.149999999999999" customHeight="1" x14ac:dyDescent="0.2">
      <c r="A107" s="3">
        <v>14</v>
      </c>
      <c r="B107" s="28" t="s">
        <v>15</v>
      </c>
      <c r="C107" s="3" t="s">
        <v>80</v>
      </c>
      <c r="D107" s="32">
        <v>30489</v>
      </c>
      <c r="E107" s="33">
        <f>DATEDIF(D107,$O$1,"y")</f>
        <v>41</v>
      </c>
      <c r="F107" s="41"/>
      <c r="G107" s="41" t="s">
        <v>11</v>
      </c>
      <c r="H107" s="41" t="s">
        <v>5</v>
      </c>
      <c r="I107" s="13">
        <v>43922</v>
      </c>
      <c r="J107" s="14" t="s">
        <v>23</v>
      </c>
      <c r="K107" s="15" t="s">
        <v>6</v>
      </c>
      <c r="L107" s="17" t="s">
        <v>85</v>
      </c>
      <c r="M107" s="222"/>
      <c r="N107" s="214"/>
      <c r="O107" s="65" t="s">
        <v>77</v>
      </c>
      <c r="P107" s="37">
        <f t="shared" ref="P107:P111" si="32">U107</f>
        <v>5</v>
      </c>
      <c r="Q107" s="14" t="s">
        <v>8</v>
      </c>
      <c r="R107" s="39">
        <f t="shared" ref="R107:R111" si="33">IF(Y107&gt;=15,W107+1,W107)</f>
        <v>0</v>
      </c>
      <c r="S107" s="14" t="s">
        <v>9</v>
      </c>
      <c r="T107" s="17" t="str">
        <f t="shared" si="31"/>
        <v>○</v>
      </c>
      <c r="U107" s="16">
        <f>DATEDIF(I107,$O$1,"y")</f>
        <v>5</v>
      </c>
      <c r="V107" s="14" t="s">
        <v>8</v>
      </c>
      <c r="W107" s="14">
        <f>DATEDIF(I107,$O$1,"ym")</f>
        <v>0</v>
      </c>
      <c r="X107" s="14" t="s">
        <v>9</v>
      </c>
      <c r="Y107" s="14">
        <f>DATEDIF(I107,$O$1,"md")</f>
        <v>0</v>
      </c>
      <c r="Z107" s="15" t="s">
        <v>10</v>
      </c>
      <c r="AA107" s="17"/>
    </row>
    <row r="108" spans="1:36" ht="20.149999999999999" customHeight="1" x14ac:dyDescent="0.2">
      <c r="A108" s="4"/>
      <c r="B108" s="31"/>
      <c r="C108" s="4"/>
      <c r="D108" s="27"/>
      <c r="E108" s="34"/>
      <c r="F108" s="43"/>
      <c r="G108" s="43" t="s">
        <v>29</v>
      </c>
      <c r="H108" s="43" t="s">
        <v>150</v>
      </c>
      <c r="I108" s="18">
        <v>42826</v>
      </c>
      <c r="J108" s="19" t="s">
        <v>23</v>
      </c>
      <c r="K108" s="26">
        <v>43921</v>
      </c>
      <c r="L108" s="26"/>
      <c r="M108" s="223"/>
      <c r="N108" s="215"/>
      <c r="O108" s="45" t="s">
        <v>77</v>
      </c>
      <c r="P108" s="38">
        <f t="shared" si="32"/>
        <v>2</v>
      </c>
      <c r="Q108" s="19" t="s">
        <v>8</v>
      </c>
      <c r="R108" s="40">
        <f t="shared" si="33"/>
        <v>12</v>
      </c>
      <c r="S108" s="19" t="s">
        <v>9</v>
      </c>
      <c r="T108" s="22" t="str">
        <f t="shared" si="31"/>
        <v xml:space="preserve"> </v>
      </c>
      <c r="U108" s="21">
        <f>DATEDIF(I108,K108,"y")</f>
        <v>2</v>
      </c>
      <c r="V108" s="19" t="s">
        <v>8</v>
      </c>
      <c r="W108" s="19">
        <f>DATEDIF(I108,K108,"ym")</f>
        <v>11</v>
      </c>
      <c r="X108" s="19" t="s">
        <v>9</v>
      </c>
      <c r="Y108" s="19">
        <f>DATEDIF(I108,K108,"md")</f>
        <v>30</v>
      </c>
      <c r="Z108" s="20" t="s">
        <v>10</v>
      </c>
      <c r="AA108" s="22"/>
    </row>
    <row r="109" spans="1:36" ht="20.149999999999999" customHeight="1" x14ac:dyDescent="0.2">
      <c r="A109" s="4"/>
      <c r="B109" s="31"/>
      <c r="C109" s="4"/>
      <c r="D109" s="27"/>
      <c r="E109" s="34"/>
      <c r="F109" s="43"/>
      <c r="G109" s="43" t="s">
        <v>29</v>
      </c>
      <c r="H109" s="43" t="s">
        <v>150</v>
      </c>
      <c r="I109" s="18">
        <v>42095</v>
      </c>
      <c r="J109" s="19" t="s">
        <v>23</v>
      </c>
      <c r="K109" s="26">
        <v>42825</v>
      </c>
      <c r="L109" s="26"/>
      <c r="M109" s="223"/>
      <c r="N109" s="215"/>
      <c r="O109" s="45" t="s">
        <v>77</v>
      </c>
      <c r="P109" s="38">
        <f t="shared" si="32"/>
        <v>1</v>
      </c>
      <c r="Q109" s="19" t="s">
        <v>8</v>
      </c>
      <c r="R109" s="40">
        <f t="shared" si="33"/>
        <v>12</v>
      </c>
      <c r="S109" s="19" t="s">
        <v>9</v>
      </c>
      <c r="T109" s="22" t="str">
        <f t="shared" si="31"/>
        <v xml:space="preserve"> </v>
      </c>
      <c r="U109" s="21">
        <f>DATEDIF(I109,K109,"y")</f>
        <v>1</v>
      </c>
      <c r="V109" s="19" t="s">
        <v>8</v>
      </c>
      <c r="W109" s="19">
        <f>DATEDIF(I109,K109,"ym")</f>
        <v>11</v>
      </c>
      <c r="X109" s="19" t="s">
        <v>9</v>
      </c>
      <c r="Y109" s="19">
        <f>DATEDIF(I109,K109,"md")</f>
        <v>30</v>
      </c>
      <c r="Z109" s="20" t="s">
        <v>10</v>
      </c>
      <c r="AA109" s="22"/>
    </row>
    <row r="110" spans="1:36" ht="20.149999999999999" hidden="1" customHeight="1" x14ac:dyDescent="0.2">
      <c r="A110" s="4"/>
      <c r="B110" s="31"/>
      <c r="C110" s="4"/>
      <c r="D110" s="27"/>
      <c r="E110" s="34"/>
      <c r="F110" s="43"/>
      <c r="G110" s="43"/>
      <c r="H110" s="43"/>
      <c r="I110" s="18"/>
      <c r="J110" s="19"/>
      <c r="K110" s="26"/>
      <c r="L110" s="26"/>
      <c r="M110" s="223"/>
      <c r="N110" s="215"/>
      <c r="O110" s="45"/>
      <c r="P110" s="38">
        <f t="shared" si="32"/>
        <v>0</v>
      </c>
      <c r="Q110" s="19" t="s">
        <v>8</v>
      </c>
      <c r="R110" s="40">
        <f t="shared" si="33"/>
        <v>0</v>
      </c>
      <c r="S110" s="19" t="s">
        <v>9</v>
      </c>
      <c r="T110" s="22" t="str">
        <f t="shared" si="31"/>
        <v xml:space="preserve"> </v>
      </c>
      <c r="U110" s="21">
        <f>DATEDIF(I110,K110,"y")</f>
        <v>0</v>
      </c>
      <c r="V110" s="19" t="s">
        <v>8</v>
      </c>
      <c r="W110" s="19">
        <f>DATEDIF(I110,K110,"ym")</f>
        <v>0</v>
      </c>
      <c r="X110" s="19" t="s">
        <v>9</v>
      </c>
      <c r="Y110" s="19">
        <f>DATEDIF(I110,K110,"md")</f>
        <v>0</v>
      </c>
      <c r="Z110" s="20" t="s">
        <v>10</v>
      </c>
      <c r="AA110" s="22"/>
    </row>
    <row r="111" spans="1:36" ht="20.149999999999999" hidden="1" customHeight="1" thickBot="1" x14ac:dyDescent="0.25">
      <c r="A111" s="4"/>
      <c r="B111" s="31"/>
      <c r="C111" s="4"/>
      <c r="D111" s="27"/>
      <c r="E111" s="34"/>
      <c r="F111" s="43"/>
      <c r="G111" s="43"/>
      <c r="H111" s="43"/>
      <c r="I111" s="59"/>
      <c r="J111" s="54"/>
      <c r="K111" s="60"/>
      <c r="L111" s="163"/>
      <c r="M111" s="223"/>
      <c r="N111" s="215"/>
      <c r="O111" s="61"/>
      <c r="P111" s="53">
        <f t="shared" si="32"/>
        <v>0</v>
      </c>
      <c r="Q111" s="54" t="s">
        <v>8</v>
      </c>
      <c r="R111" s="55">
        <f t="shared" si="33"/>
        <v>0</v>
      </c>
      <c r="S111" s="54" t="s">
        <v>9</v>
      </c>
      <c r="T111" s="62" t="str">
        <f t="shared" si="31"/>
        <v xml:space="preserve"> </v>
      </c>
      <c r="U111" s="63">
        <f>DATEDIF(I111,K111,"y")</f>
        <v>0</v>
      </c>
      <c r="V111" s="54" t="s">
        <v>8</v>
      </c>
      <c r="W111" s="54">
        <f>DATEDIF(I111,K111,"ym")</f>
        <v>0</v>
      </c>
      <c r="X111" s="54" t="s">
        <v>9</v>
      </c>
      <c r="Y111" s="54">
        <f>DATEDIF(I111,K111,"md")</f>
        <v>0</v>
      </c>
      <c r="Z111" s="64" t="s">
        <v>10</v>
      </c>
      <c r="AA111" s="62"/>
    </row>
    <row r="112" spans="1:36" ht="20.149999999999999" hidden="1" customHeight="1" thickTop="1" x14ac:dyDescent="0.2">
      <c r="A112" s="4"/>
      <c r="B112" s="31"/>
      <c r="C112" s="4"/>
      <c r="D112" s="27"/>
      <c r="E112" s="34"/>
      <c r="F112" s="43"/>
      <c r="G112" s="43"/>
      <c r="H112" s="43"/>
      <c r="I112" s="59"/>
      <c r="J112" s="54"/>
      <c r="K112" s="60"/>
      <c r="L112" s="20"/>
      <c r="M112" s="223"/>
      <c r="N112" s="215"/>
      <c r="O112" s="102" t="s">
        <v>51</v>
      </c>
      <c r="P112" s="103">
        <f>U112</f>
        <v>5</v>
      </c>
      <c r="Q112" s="104" t="s">
        <v>8</v>
      </c>
      <c r="R112" s="105">
        <f>IF(Y112/15&gt;0,W112+ROUND(Y112/30,0),W112)</f>
        <v>0</v>
      </c>
      <c r="S112" s="104" t="s">
        <v>9</v>
      </c>
      <c r="T112" s="106" t="str">
        <f t="shared" si="31"/>
        <v xml:space="preserve"> </v>
      </c>
      <c r="U112" s="103">
        <f>SUMIF(T107:T111,"○",U107:U111)</f>
        <v>5</v>
      </c>
      <c r="V112" s="111" t="s">
        <v>8</v>
      </c>
      <c r="W112" s="112">
        <f>SUMIF(T107:T111,"○",W107:W111)</f>
        <v>0</v>
      </c>
      <c r="X112" s="111" t="s">
        <v>9</v>
      </c>
      <c r="Y112" s="112">
        <f>SUMIF(T107:T111,"○",Y107:Y111)</f>
        <v>0</v>
      </c>
      <c r="Z112" s="113" t="s">
        <v>10</v>
      </c>
      <c r="AA112" s="114"/>
    </row>
    <row r="113" spans="1:36" ht="20.149999999999999" hidden="1" customHeight="1" thickBot="1" x14ac:dyDescent="0.25">
      <c r="A113" s="4"/>
      <c r="B113" s="31"/>
      <c r="C113" s="4"/>
      <c r="D113" s="27"/>
      <c r="E113" s="34"/>
      <c r="F113" s="43"/>
      <c r="G113" s="43"/>
      <c r="H113" s="43"/>
      <c r="I113" s="59"/>
      <c r="J113" s="54"/>
      <c r="K113" s="64"/>
      <c r="L113" s="20"/>
      <c r="M113" s="223"/>
      <c r="N113" s="215"/>
      <c r="O113" s="107" t="s">
        <v>52</v>
      </c>
      <c r="P113" s="53">
        <f>U113</f>
        <v>0</v>
      </c>
      <c r="Q113" s="54" t="s">
        <v>8</v>
      </c>
      <c r="R113" s="55">
        <f>IF(Y113/15&gt;0,W113+ROUND(Y113/30,0),W113)</f>
        <v>0</v>
      </c>
      <c r="S113" s="64" t="s">
        <v>9</v>
      </c>
      <c r="T113" s="62" t="str">
        <f t="shared" si="31"/>
        <v xml:space="preserve"> </v>
      </c>
      <c r="U113" s="115">
        <f>SUMIF(T107:T111,"△",U107:U111)</f>
        <v>0</v>
      </c>
      <c r="V113" s="116" t="s">
        <v>8</v>
      </c>
      <c r="W113" s="117">
        <f>SUMIF(T107:T111,"△",W107:W111)</f>
        <v>0</v>
      </c>
      <c r="X113" s="116" t="s">
        <v>9</v>
      </c>
      <c r="Y113" s="117">
        <f>SUMIF(T107:T111,"△",Y107:Y111)</f>
        <v>0</v>
      </c>
      <c r="Z113" s="118" t="s">
        <v>10</v>
      </c>
      <c r="AA113" s="119"/>
      <c r="AC113" s="1">
        <f>P145*12+R145</f>
        <v>0</v>
      </c>
      <c r="AD113" s="42" t="s">
        <v>69</v>
      </c>
      <c r="AE113" s="42">
        <f>ROUNDDOWN(AC113/3,0)</f>
        <v>0</v>
      </c>
      <c r="AF113" s="1" t="s">
        <v>70</v>
      </c>
      <c r="AG113" s="1">
        <f>ROUNDDOWN(AE113/12,0)</f>
        <v>0</v>
      </c>
      <c r="AH113" s="1" t="s">
        <v>71</v>
      </c>
      <c r="AI113" s="1">
        <f>ROUNDDOWN(AE113-AG113*12,0)</f>
        <v>0</v>
      </c>
      <c r="AJ113" s="1" t="s">
        <v>68</v>
      </c>
    </row>
    <row r="114" spans="1:36" ht="20.149999999999999" hidden="1" customHeight="1" thickTop="1" thickBot="1" x14ac:dyDescent="0.25">
      <c r="A114" s="5"/>
      <c r="B114" s="29"/>
      <c r="C114" s="5"/>
      <c r="D114" s="12"/>
      <c r="E114" s="35"/>
      <c r="F114" s="44"/>
      <c r="G114" s="44"/>
      <c r="H114" s="44"/>
      <c r="I114" s="23"/>
      <c r="J114" s="24"/>
      <c r="K114" s="25"/>
      <c r="L114" s="60"/>
      <c r="M114" s="224"/>
      <c r="N114" s="185"/>
      <c r="O114" s="108" t="s">
        <v>53</v>
      </c>
      <c r="P114" s="56">
        <f>P112+AG105</f>
        <v>5</v>
      </c>
      <c r="Q114" s="57" t="s">
        <v>54</v>
      </c>
      <c r="R114" s="58">
        <f>R112+AI105</f>
        <v>0</v>
      </c>
      <c r="S114" s="57" t="s">
        <v>55</v>
      </c>
      <c r="T114" s="78" t="str">
        <f t="shared" si="31"/>
        <v xml:space="preserve"> </v>
      </c>
      <c r="U114" s="120">
        <f>IF(R114/12&gt;1,P114+ROUNDDOWN(R114/12,0),P114)</f>
        <v>5</v>
      </c>
      <c r="V114" s="121" t="s">
        <v>54</v>
      </c>
      <c r="W114" s="121">
        <f>IF(R114/12&gt;1,R114-ROUNDDOWN(R114/12,0)*12,R114)</f>
        <v>0</v>
      </c>
      <c r="X114" s="121" t="s">
        <v>55</v>
      </c>
      <c r="Y114" s="121"/>
      <c r="Z114" s="122"/>
      <c r="AA114" s="123" t="str">
        <f>VLOOKUP(U114*12+W114,月⇒ランク!A:B,2,TRUE)</f>
        <v>Ｈ</v>
      </c>
      <c r="AB114" s="1">
        <f>U146*12+W146</f>
        <v>372</v>
      </c>
    </row>
    <row r="115" spans="1:36" ht="20.149999999999999" customHeight="1" x14ac:dyDescent="0.2">
      <c r="A115" s="3">
        <v>15</v>
      </c>
      <c r="B115" s="28" t="s">
        <v>15</v>
      </c>
      <c r="C115" s="3" t="s">
        <v>80</v>
      </c>
      <c r="D115" s="32">
        <v>35991</v>
      </c>
      <c r="E115" s="33">
        <f>DATEDIF(D115,$O$1,"y")</f>
        <v>26</v>
      </c>
      <c r="F115" s="41"/>
      <c r="G115" s="41" t="s">
        <v>11</v>
      </c>
      <c r="H115" s="41" t="s">
        <v>5</v>
      </c>
      <c r="I115" s="13">
        <v>44287</v>
      </c>
      <c r="J115" s="14" t="s">
        <v>23</v>
      </c>
      <c r="K115" s="15" t="s">
        <v>6</v>
      </c>
      <c r="L115" s="17" t="s">
        <v>85</v>
      </c>
      <c r="M115" s="222"/>
      <c r="N115" s="214"/>
      <c r="O115" s="65" t="s">
        <v>77</v>
      </c>
      <c r="P115" s="37">
        <f t="shared" ref="P115:P118" si="34">U115</f>
        <v>4</v>
      </c>
      <c r="Q115" s="14" t="s">
        <v>8</v>
      </c>
      <c r="R115" s="39">
        <f t="shared" ref="R115:R118" si="35">IF(Y115&gt;=15,W115+1,W115)</f>
        <v>0</v>
      </c>
      <c r="S115" s="14" t="s">
        <v>9</v>
      </c>
      <c r="T115" s="17" t="str">
        <f t="shared" si="31"/>
        <v>○</v>
      </c>
      <c r="U115" s="16">
        <f>DATEDIF(I115,$O$1,"y")</f>
        <v>4</v>
      </c>
      <c r="V115" s="14" t="s">
        <v>8</v>
      </c>
      <c r="W115" s="14">
        <f>DATEDIF(I115,$O$1,"ym")</f>
        <v>0</v>
      </c>
      <c r="X115" s="14" t="s">
        <v>9</v>
      </c>
      <c r="Y115" s="14">
        <f>DATEDIF(I115,$O$1,"md")</f>
        <v>0</v>
      </c>
      <c r="Z115" s="15" t="s">
        <v>10</v>
      </c>
      <c r="AA115" s="17"/>
    </row>
    <row r="116" spans="1:36" ht="20.149999999999999" hidden="1" customHeight="1" x14ac:dyDescent="0.2">
      <c r="A116" s="4"/>
      <c r="B116" s="31"/>
      <c r="C116" s="4"/>
      <c r="D116" s="27"/>
      <c r="E116" s="34"/>
      <c r="F116" s="43"/>
      <c r="G116" s="43"/>
      <c r="H116" s="43"/>
      <c r="I116" s="18"/>
      <c r="J116" s="19" t="s">
        <v>23</v>
      </c>
      <c r="K116" s="20"/>
      <c r="L116" s="180"/>
      <c r="M116" s="223"/>
      <c r="N116" s="215"/>
      <c r="O116" s="45"/>
      <c r="P116" s="38">
        <f t="shared" si="34"/>
        <v>0</v>
      </c>
      <c r="Q116" s="19" t="s">
        <v>8</v>
      </c>
      <c r="R116" s="40">
        <f t="shared" si="35"/>
        <v>0</v>
      </c>
      <c r="S116" s="19" t="s">
        <v>9</v>
      </c>
      <c r="T116" s="22" t="str">
        <f t="shared" si="31"/>
        <v xml:space="preserve"> </v>
      </c>
      <c r="U116" s="21">
        <f>DATEDIF(I116,K116,"y")</f>
        <v>0</v>
      </c>
      <c r="V116" s="19" t="s">
        <v>8</v>
      </c>
      <c r="W116" s="19">
        <f>DATEDIF(I116,K116,"ym")</f>
        <v>0</v>
      </c>
      <c r="X116" s="19" t="s">
        <v>9</v>
      </c>
      <c r="Y116" s="19">
        <f>DATEDIF(I116,K116,"md")</f>
        <v>0</v>
      </c>
      <c r="Z116" s="20" t="s">
        <v>10</v>
      </c>
      <c r="AA116" s="22"/>
    </row>
    <row r="117" spans="1:36" ht="20.149999999999999" hidden="1" customHeight="1" x14ac:dyDescent="0.2">
      <c r="A117" s="4"/>
      <c r="B117" s="31"/>
      <c r="C117" s="4"/>
      <c r="D117" s="27"/>
      <c r="E117" s="34"/>
      <c r="F117" s="43"/>
      <c r="G117" s="43"/>
      <c r="H117" s="43"/>
      <c r="I117" s="18"/>
      <c r="J117" s="19" t="s">
        <v>23</v>
      </c>
      <c r="K117" s="20"/>
      <c r="L117" s="20"/>
      <c r="M117" s="223"/>
      <c r="N117" s="215"/>
      <c r="O117" s="45"/>
      <c r="P117" s="38">
        <f t="shared" si="34"/>
        <v>0</v>
      </c>
      <c r="Q117" s="19" t="s">
        <v>8</v>
      </c>
      <c r="R117" s="40">
        <f t="shared" si="35"/>
        <v>0</v>
      </c>
      <c r="S117" s="19" t="s">
        <v>9</v>
      </c>
      <c r="T117" s="22" t="str">
        <f t="shared" si="31"/>
        <v xml:space="preserve"> </v>
      </c>
      <c r="U117" s="21">
        <f>DATEDIF(I117,K117,"y")</f>
        <v>0</v>
      </c>
      <c r="V117" s="19" t="s">
        <v>8</v>
      </c>
      <c r="W117" s="19">
        <f>DATEDIF(I117,K117,"ym")</f>
        <v>0</v>
      </c>
      <c r="X117" s="19" t="s">
        <v>9</v>
      </c>
      <c r="Y117" s="19">
        <f>DATEDIF(I117,K117,"md")</f>
        <v>0</v>
      </c>
      <c r="Z117" s="20" t="s">
        <v>10</v>
      </c>
      <c r="AA117" s="22"/>
    </row>
    <row r="118" spans="1:36" ht="20.149999999999999" hidden="1" customHeight="1" thickBot="1" x14ac:dyDescent="0.25">
      <c r="A118" s="4"/>
      <c r="B118" s="31"/>
      <c r="C118" s="4"/>
      <c r="D118" s="27"/>
      <c r="E118" s="34"/>
      <c r="F118" s="43"/>
      <c r="G118" s="43"/>
      <c r="H118" s="43"/>
      <c r="I118" s="59"/>
      <c r="J118" s="54"/>
      <c r="K118" s="60"/>
      <c r="L118" s="163"/>
      <c r="M118" s="223"/>
      <c r="N118" s="215"/>
      <c r="O118" s="61"/>
      <c r="P118" s="53">
        <f t="shared" si="34"/>
        <v>0</v>
      </c>
      <c r="Q118" s="54" t="s">
        <v>8</v>
      </c>
      <c r="R118" s="55">
        <f t="shared" si="35"/>
        <v>0</v>
      </c>
      <c r="S118" s="54" t="s">
        <v>9</v>
      </c>
      <c r="T118" s="62" t="str">
        <f t="shared" si="31"/>
        <v xml:space="preserve"> </v>
      </c>
      <c r="U118" s="63">
        <f>DATEDIF(I118,K118,"y")</f>
        <v>0</v>
      </c>
      <c r="V118" s="54" t="s">
        <v>8</v>
      </c>
      <c r="W118" s="54">
        <f>DATEDIF(I118,K118,"ym")</f>
        <v>0</v>
      </c>
      <c r="X118" s="54" t="s">
        <v>9</v>
      </c>
      <c r="Y118" s="54">
        <f>DATEDIF(I118,K118,"md")</f>
        <v>0</v>
      </c>
      <c r="Z118" s="64" t="s">
        <v>10</v>
      </c>
      <c r="AA118" s="62"/>
    </row>
    <row r="119" spans="1:36" ht="20" hidden="1" customHeight="1" thickTop="1" x14ac:dyDescent="0.2">
      <c r="A119" s="4"/>
      <c r="B119" s="31"/>
      <c r="C119" s="4"/>
      <c r="D119" s="27"/>
      <c r="E119" s="34"/>
      <c r="F119" s="43"/>
      <c r="G119" s="43"/>
      <c r="H119" s="43"/>
      <c r="I119" s="59"/>
      <c r="J119" s="54"/>
      <c r="K119" s="60"/>
      <c r="L119" s="20"/>
      <c r="M119" s="223"/>
      <c r="N119" s="215"/>
      <c r="O119" s="102" t="s">
        <v>51</v>
      </c>
      <c r="P119" s="103">
        <f>U119</f>
        <v>4</v>
      </c>
      <c r="Q119" s="104" t="s">
        <v>8</v>
      </c>
      <c r="R119" s="105">
        <f>IF(Y119/15&gt;0,W119+ROUND(Y119/30,0),W119)</f>
        <v>0</v>
      </c>
      <c r="S119" s="104" t="s">
        <v>9</v>
      </c>
      <c r="T119" s="106" t="str">
        <f t="shared" si="31"/>
        <v xml:space="preserve"> </v>
      </c>
      <c r="U119" s="103">
        <f>SUMIF(T115:T118,"○",U115:U118)</f>
        <v>4</v>
      </c>
      <c r="V119" s="111" t="s">
        <v>8</v>
      </c>
      <c r="W119" s="112">
        <f>SUMIF(T115:T118,"○",W115:W118)</f>
        <v>0</v>
      </c>
      <c r="X119" s="111" t="s">
        <v>9</v>
      </c>
      <c r="Y119" s="112">
        <f>SUMIF(T115:T118,"○",Y115:Y118)</f>
        <v>0</v>
      </c>
      <c r="Z119" s="113" t="s">
        <v>10</v>
      </c>
      <c r="AA119" s="114"/>
    </row>
    <row r="120" spans="1:36" ht="20" hidden="1" customHeight="1" thickBot="1" x14ac:dyDescent="0.25">
      <c r="A120" s="4"/>
      <c r="B120" s="31"/>
      <c r="C120" s="4"/>
      <c r="D120" s="27"/>
      <c r="E120" s="34"/>
      <c r="F120" s="43"/>
      <c r="G120" s="43"/>
      <c r="H120" s="43"/>
      <c r="I120" s="59"/>
      <c r="J120" s="54"/>
      <c r="K120" s="64"/>
      <c r="L120" s="20"/>
      <c r="M120" s="223"/>
      <c r="N120" s="215"/>
      <c r="O120" s="107" t="s">
        <v>52</v>
      </c>
      <c r="P120" s="53">
        <f>U120</f>
        <v>0</v>
      </c>
      <c r="Q120" s="54" t="s">
        <v>8</v>
      </c>
      <c r="R120" s="55">
        <f>IF(Y120/15&gt;0,W120+ROUND(Y120/30,0),W120)</f>
        <v>0</v>
      </c>
      <c r="S120" s="64" t="s">
        <v>9</v>
      </c>
      <c r="T120" s="62" t="str">
        <f t="shared" si="31"/>
        <v xml:space="preserve"> </v>
      </c>
      <c r="U120" s="115">
        <f>SUMIF(T115:T118,"△",U115:U118)</f>
        <v>0</v>
      </c>
      <c r="V120" s="116" t="s">
        <v>8</v>
      </c>
      <c r="W120" s="117">
        <f>SUMIF(T115:T118,"△",W115:W118)</f>
        <v>0</v>
      </c>
      <c r="X120" s="116" t="s">
        <v>9</v>
      </c>
      <c r="Y120" s="117">
        <f>SUMIF(T115:T118,"△",Y115:Y118)</f>
        <v>0</v>
      </c>
      <c r="Z120" s="118" t="s">
        <v>10</v>
      </c>
      <c r="AA120" s="119"/>
    </row>
    <row r="121" spans="1:36" ht="20" hidden="1" customHeight="1" thickTop="1" x14ac:dyDescent="0.2">
      <c r="A121" s="5"/>
      <c r="B121" s="29"/>
      <c r="C121" s="5"/>
      <c r="D121" s="12"/>
      <c r="E121" s="35"/>
      <c r="F121" s="44"/>
      <c r="G121" s="44"/>
      <c r="H121" s="44"/>
      <c r="I121" s="23"/>
      <c r="J121" s="24"/>
      <c r="K121" s="25"/>
      <c r="L121" s="60"/>
      <c r="M121" s="224"/>
      <c r="N121" s="185"/>
      <c r="O121" s="108" t="s">
        <v>53</v>
      </c>
      <c r="P121" s="56">
        <f>P119+AG165</f>
        <v>4</v>
      </c>
      <c r="Q121" s="57" t="s">
        <v>54</v>
      </c>
      <c r="R121" s="58">
        <f>R119+AI165</f>
        <v>0</v>
      </c>
      <c r="S121" s="57" t="s">
        <v>55</v>
      </c>
      <c r="T121" s="78" t="str">
        <f t="shared" si="31"/>
        <v xml:space="preserve"> </v>
      </c>
      <c r="U121" s="142">
        <f>IF(R121/12&gt;1,P121+ROUNDDOWN(R121/12,0),P121)</f>
        <v>4</v>
      </c>
      <c r="V121" s="143" t="s">
        <v>54</v>
      </c>
      <c r="W121" s="143">
        <f>IF(R121/12&gt;1,R121-ROUNDDOWN(R121/12,0)*12,R121)</f>
        <v>0</v>
      </c>
      <c r="X121" s="143" t="s">
        <v>55</v>
      </c>
      <c r="Y121" s="143"/>
      <c r="Z121" s="144"/>
      <c r="AA121" s="145" t="str">
        <f>VLOOKUP(U121*12+W121,月⇒ランク!A:B,2,TRUE)</f>
        <v>Ｈ</v>
      </c>
    </row>
    <row r="122" spans="1:36" ht="20.149999999999999" customHeight="1" x14ac:dyDescent="0.2">
      <c r="A122" s="3">
        <v>16</v>
      </c>
      <c r="B122" s="28" t="s">
        <v>15</v>
      </c>
      <c r="C122" s="3" t="s">
        <v>80</v>
      </c>
      <c r="D122" s="32">
        <v>26054</v>
      </c>
      <c r="E122" s="33">
        <f>DATEDIF(D122,$O$1,"y")</f>
        <v>53</v>
      </c>
      <c r="F122" s="41"/>
      <c r="G122" s="41" t="s">
        <v>11</v>
      </c>
      <c r="H122" s="41" t="s">
        <v>5</v>
      </c>
      <c r="I122" s="13">
        <v>41852</v>
      </c>
      <c r="J122" s="14" t="s">
        <v>23</v>
      </c>
      <c r="K122" s="15" t="s">
        <v>6</v>
      </c>
      <c r="L122" s="17" t="s">
        <v>85</v>
      </c>
      <c r="M122" s="222"/>
      <c r="N122" s="214"/>
      <c r="O122" s="65" t="s">
        <v>77</v>
      </c>
      <c r="P122" s="37">
        <f>U122</f>
        <v>10</v>
      </c>
      <c r="Q122" s="14" t="s">
        <v>8</v>
      </c>
      <c r="R122" s="39">
        <f>IF(Y122&gt;=15,W122+1,W122)</f>
        <v>8</v>
      </c>
      <c r="S122" s="14" t="s">
        <v>9</v>
      </c>
      <c r="T122" s="17" t="str">
        <f t="shared" si="31"/>
        <v>○</v>
      </c>
      <c r="U122" s="16">
        <f>DATEDIF(I122,$O$1,"y")</f>
        <v>10</v>
      </c>
      <c r="V122" s="14" t="s">
        <v>8</v>
      </c>
      <c r="W122" s="14">
        <f>DATEDIF(I122,$O$1,"ym")</f>
        <v>8</v>
      </c>
      <c r="X122" s="14" t="s">
        <v>9</v>
      </c>
      <c r="Y122" s="14">
        <f>DATEDIF(I122,$O$1,"md")</f>
        <v>0</v>
      </c>
      <c r="Z122" s="15" t="s">
        <v>10</v>
      </c>
      <c r="AA122" s="17"/>
    </row>
    <row r="123" spans="1:36" ht="20.149999999999999" hidden="1" customHeight="1" x14ac:dyDescent="0.2">
      <c r="A123" s="4"/>
      <c r="B123" s="31"/>
      <c r="C123" s="4"/>
      <c r="D123" s="27"/>
      <c r="E123" s="34"/>
      <c r="F123" s="43"/>
      <c r="G123" s="43"/>
      <c r="H123" s="43"/>
      <c r="I123" s="18"/>
      <c r="J123" s="19" t="s">
        <v>23</v>
      </c>
      <c r="K123" s="20"/>
      <c r="L123" s="20"/>
      <c r="M123" s="223"/>
      <c r="N123" s="215"/>
      <c r="O123" s="45"/>
      <c r="P123" s="38">
        <f>U123</f>
        <v>0</v>
      </c>
      <c r="Q123" s="19" t="s">
        <v>8</v>
      </c>
      <c r="R123" s="40">
        <f>IF(Y123&gt;=15,W123+1,W123)</f>
        <v>0</v>
      </c>
      <c r="S123" s="19" t="s">
        <v>9</v>
      </c>
      <c r="T123" s="22" t="str">
        <f t="shared" si="31"/>
        <v xml:space="preserve"> </v>
      </c>
      <c r="U123" s="21">
        <f>DATEDIF(I123,K123,"y")</f>
        <v>0</v>
      </c>
      <c r="V123" s="19" t="s">
        <v>8</v>
      </c>
      <c r="W123" s="19">
        <f>DATEDIF(I123,K123,"ym")</f>
        <v>0</v>
      </c>
      <c r="X123" s="19" t="s">
        <v>9</v>
      </c>
      <c r="Y123" s="19">
        <f>DATEDIF(I123,K123,"md")</f>
        <v>0</v>
      </c>
      <c r="Z123" s="20" t="s">
        <v>10</v>
      </c>
      <c r="AA123" s="22"/>
    </row>
    <row r="124" spans="1:36" ht="20.149999999999999" hidden="1" customHeight="1" x14ac:dyDescent="0.2">
      <c r="A124" s="4"/>
      <c r="B124" s="31"/>
      <c r="C124" s="4"/>
      <c r="D124" s="27"/>
      <c r="E124" s="34"/>
      <c r="F124" s="43"/>
      <c r="G124" s="43"/>
      <c r="H124" s="43"/>
      <c r="I124" s="18"/>
      <c r="J124" s="19" t="s">
        <v>23</v>
      </c>
      <c r="K124" s="20"/>
      <c r="L124" s="20"/>
      <c r="M124" s="223"/>
      <c r="N124" s="215"/>
      <c r="O124" s="45"/>
      <c r="P124" s="38">
        <f t="shared" ref="P124:P126" si="36">U124</f>
        <v>0</v>
      </c>
      <c r="Q124" s="19" t="s">
        <v>8</v>
      </c>
      <c r="R124" s="40">
        <f>IF(Y124&gt;=15,W124+1,W124)</f>
        <v>0</v>
      </c>
      <c r="S124" s="19" t="s">
        <v>9</v>
      </c>
      <c r="T124" s="22" t="str">
        <f t="shared" si="31"/>
        <v xml:space="preserve"> </v>
      </c>
      <c r="U124" s="21">
        <f>DATEDIF(I124,K124,"y")</f>
        <v>0</v>
      </c>
      <c r="V124" s="19" t="s">
        <v>8</v>
      </c>
      <c r="W124" s="19">
        <f>DATEDIF(I124,K124,"ym")</f>
        <v>0</v>
      </c>
      <c r="X124" s="19" t="s">
        <v>9</v>
      </c>
      <c r="Y124" s="19">
        <f>DATEDIF(I124,K124,"md")</f>
        <v>0</v>
      </c>
      <c r="Z124" s="20" t="s">
        <v>10</v>
      </c>
      <c r="AA124" s="22"/>
    </row>
    <row r="125" spans="1:36" ht="20.149999999999999" hidden="1" customHeight="1" x14ac:dyDescent="0.2">
      <c r="A125" s="4"/>
      <c r="B125" s="31"/>
      <c r="C125" s="4"/>
      <c r="D125" s="27"/>
      <c r="E125" s="34"/>
      <c r="F125" s="43"/>
      <c r="G125" s="43"/>
      <c r="H125" s="43"/>
      <c r="I125" s="59"/>
      <c r="J125" s="54"/>
      <c r="K125" s="60"/>
      <c r="L125" s="20"/>
      <c r="M125" s="223"/>
      <c r="N125" s="215"/>
      <c r="O125" s="61"/>
      <c r="P125" s="53">
        <f t="shared" si="36"/>
        <v>0</v>
      </c>
      <c r="Q125" s="54" t="s">
        <v>8</v>
      </c>
      <c r="R125" s="55">
        <f>IF(Y125&gt;=15,W125+1,W125)</f>
        <v>0</v>
      </c>
      <c r="S125" s="54" t="s">
        <v>9</v>
      </c>
      <c r="T125" s="62" t="str">
        <f t="shared" si="31"/>
        <v xml:space="preserve"> </v>
      </c>
      <c r="U125" s="63">
        <f>DATEDIF(I125,K125,"y")</f>
        <v>0</v>
      </c>
      <c r="V125" s="54" t="s">
        <v>8</v>
      </c>
      <c r="W125" s="54">
        <f>DATEDIF(I125,K125,"ym")</f>
        <v>0</v>
      </c>
      <c r="X125" s="54" t="s">
        <v>9</v>
      </c>
      <c r="Y125" s="54">
        <f>DATEDIF(I125,K125,"md")</f>
        <v>0</v>
      </c>
      <c r="Z125" s="64" t="s">
        <v>10</v>
      </c>
      <c r="AA125" s="62"/>
    </row>
    <row r="126" spans="1:36" ht="20.149999999999999" hidden="1" customHeight="1" thickBot="1" x14ac:dyDescent="0.25">
      <c r="A126" s="4"/>
      <c r="B126" s="31"/>
      <c r="C126" s="4"/>
      <c r="D126" s="27"/>
      <c r="E126" s="34"/>
      <c r="F126" s="43"/>
      <c r="G126" s="43"/>
      <c r="H126" s="43"/>
      <c r="I126" s="59"/>
      <c r="J126" s="54"/>
      <c r="K126" s="60"/>
      <c r="L126" s="20"/>
      <c r="M126" s="223"/>
      <c r="N126" s="215"/>
      <c r="O126" s="61"/>
      <c r="P126" s="53">
        <f t="shared" si="36"/>
        <v>0</v>
      </c>
      <c r="Q126" s="54" t="s">
        <v>8</v>
      </c>
      <c r="R126" s="55">
        <f>IF(Y126&gt;=15,W126+1,W126)</f>
        <v>0</v>
      </c>
      <c r="S126" s="54" t="s">
        <v>9</v>
      </c>
      <c r="T126" s="62" t="str">
        <f t="shared" si="31"/>
        <v xml:space="preserve"> </v>
      </c>
      <c r="U126" s="63">
        <f>DATEDIF(I126,K126,"y")</f>
        <v>0</v>
      </c>
      <c r="V126" s="54" t="s">
        <v>8</v>
      </c>
      <c r="W126" s="54">
        <f>DATEDIF(I126,K126,"ym")</f>
        <v>0</v>
      </c>
      <c r="X126" s="54" t="s">
        <v>9</v>
      </c>
      <c r="Y126" s="54">
        <f>DATEDIF(I126,K126,"md")</f>
        <v>0</v>
      </c>
      <c r="Z126" s="64" t="s">
        <v>10</v>
      </c>
      <c r="AA126" s="62"/>
    </row>
    <row r="127" spans="1:36" ht="20.149999999999999" hidden="1" customHeight="1" thickTop="1" x14ac:dyDescent="0.2">
      <c r="A127" s="4"/>
      <c r="B127" s="31"/>
      <c r="C127" s="4"/>
      <c r="D127" s="27"/>
      <c r="E127" s="34"/>
      <c r="F127" s="43"/>
      <c r="G127" s="43"/>
      <c r="H127" s="43"/>
      <c r="I127" s="59"/>
      <c r="J127" s="54"/>
      <c r="K127" s="60"/>
      <c r="L127" s="20"/>
      <c r="M127" s="223"/>
      <c r="N127" s="215"/>
      <c r="O127" s="102" t="s">
        <v>51</v>
      </c>
      <c r="P127" s="103">
        <f>U127</f>
        <v>10</v>
      </c>
      <c r="Q127" s="104" t="s">
        <v>8</v>
      </c>
      <c r="R127" s="105">
        <f>IF(Y127/15&gt;0,W127+ROUND(Y127/30,0),W127)</f>
        <v>8</v>
      </c>
      <c r="S127" s="104" t="s">
        <v>9</v>
      </c>
      <c r="T127" s="106" t="str">
        <f t="shared" si="31"/>
        <v xml:space="preserve"> </v>
      </c>
      <c r="U127" s="103">
        <f>SUMIF(T122:T126,"○",U122:U126)</f>
        <v>10</v>
      </c>
      <c r="V127" s="111" t="s">
        <v>8</v>
      </c>
      <c r="W127" s="112">
        <f>SUMIF(T122:T126,"○",W122:W126)</f>
        <v>8</v>
      </c>
      <c r="X127" s="111" t="s">
        <v>9</v>
      </c>
      <c r="Y127" s="112">
        <f>SUMIF(T122:T126,"○",Y122:Y126)</f>
        <v>0</v>
      </c>
      <c r="Z127" s="113" t="s">
        <v>10</v>
      </c>
      <c r="AA127" s="114"/>
    </row>
    <row r="128" spans="1:36" ht="20.149999999999999" hidden="1" customHeight="1" thickBot="1" x14ac:dyDescent="0.25">
      <c r="A128" s="4"/>
      <c r="B128" s="31"/>
      <c r="C128" s="4"/>
      <c r="D128" s="27"/>
      <c r="E128" s="34"/>
      <c r="F128" s="43"/>
      <c r="G128" s="43"/>
      <c r="H128" s="43"/>
      <c r="I128" s="59"/>
      <c r="J128" s="54"/>
      <c r="K128" s="64"/>
      <c r="L128" s="20"/>
      <c r="M128" s="223"/>
      <c r="N128" s="215"/>
      <c r="O128" s="107" t="s">
        <v>52</v>
      </c>
      <c r="P128" s="53">
        <f>U128</f>
        <v>0</v>
      </c>
      <c r="Q128" s="54" t="s">
        <v>8</v>
      </c>
      <c r="R128" s="55">
        <f>IF(Y128/15&gt;0,W128+ROUND(Y128/30,0),W128)</f>
        <v>0</v>
      </c>
      <c r="S128" s="64" t="s">
        <v>9</v>
      </c>
      <c r="T128" s="62" t="str">
        <f t="shared" si="31"/>
        <v xml:space="preserve"> </v>
      </c>
      <c r="U128" s="115">
        <f>SUMIF(T122:T126,"△",U122:U126)</f>
        <v>0</v>
      </c>
      <c r="V128" s="116" t="s">
        <v>8</v>
      </c>
      <c r="W128" s="117">
        <f>SUMIF(T122:T126,"△",W122:W126)</f>
        <v>0</v>
      </c>
      <c r="X128" s="116" t="s">
        <v>9</v>
      </c>
      <c r="Y128" s="117">
        <f>SUMIF(T122:T126,"△",Y122:Y126)</f>
        <v>0</v>
      </c>
      <c r="Z128" s="118" t="s">
        <v>10</v>
      </c>
      <c r="AA128" s="119"/>
      <c r="AC128" s="1">
        <f>P174*12+R174</f>
        <v>0</v>
      </c>
      <c r="AD128" s="42" t="s">
        <v>69</v>
      </c>
      <c r="AE128" s="42">
        <f>ROUNDDOWN(AC128/3,0)</f>
        <v>0</v>
      </c>
      <c r="AF128" s="1" t="s">
        <v>70</v>
      </c>
      <c r="AG128" s="1">
        <f>ROUNDDOWN(AE128/12,0)</f>
        <v>0</v>
      </c>
      <c r="AH128" s="1" t="s">
        <v>71</v>
      </c>
      <c r="AI128" s="1">
        <f>ROUNDDOWN(AE128-AG128*12,0)</f>
        <v>0</v>
      </c>
      <c r="AJ128" s="1" t="s">
        <v>68</v>
      </c>
    </row>
    <row r="129" spans="1:31" ht="20.149999999999999" hidden="1" customHeight="1" thickTop="1" thickBot="1" x14ac:dyDescent="0.25">
      <c r="A129" s="5"/>
      <c r="B129" s="29"/>
      <c r="C129" s="5"/>
      <c r="D129" s="12"/>
      <c r="E129" s="35"/>
      <c r="F129" s="44"/>
      <c r="G129" s="44"/>
      <c r="H129" s="44"/>
      <c r="I129" s="23"/>
      <c r="J129" s="24"/>
      <c r="K129" s="25"/>
      <c r="L129" s="60"/>
      <c r="M129" s="224"/>
      <c r="N129" s="185"/>
      <c r="O129" s="108" t="s">
        <v>53</v>
      </c>
      <c r="P129" s="56">
        <f>P127+AG165</f>
        <v>10</v>
      </c>
      <c r="Q129" s="57" t="s">
        <v>54</v>
      </c>
      <c r="R129" s="58">
        <f>R127+AI165</f>
        <v>8</v>
      </c>
      <c r="S129" s="57" t="s">
        <v>55</v>
      </c>
      <c r="T129" s="78" t="str">
        <f t="shared" si="31"/>
        <v xml:space="preserve"> </v>
      </c>
      <c r="U129" s="120">
        <f>IF(R129/12&gt;1,P129+ROUNDDOWN(R129/12,0),P129)</f>
        <v>10</v>
      </c>
      <c r="V129" s="121" t="s">
        <v>54</v>
      </c>
      <c r="W129" s="121">
        <f>IF(R129/12&gt;1,R129-ROUNDDOWN(R129/12,0)*12,R129)</f>
        <v>8</v>
      </c>
      <c r="X129" s="121" t="s">
        <v>55</v>
      </c>
      <c r="Y129" s="121"/>
      <c r="Z129" s="122"/>
      <c r="AA129" s="123" t="str">
        <f>VLOOKUP(U129*12+W129,月⇒ランク!A:B,2,TRUE)</f>
        <v>Ｆ</v>
      </c>
      <c r="AB129" s="1">
        <f>U175*12+W175</f>
        <v>60</v>
      </c>
    </row>
    <row r="130" spans="1:31" ht="20.149999999999999" customHeight="1" x14ac:dyDescent="0.2">
      <c r="A130" s="3">
        <v>17</v>
      </c>
      <c r="B130" s="28" t="s">
        <v>15</v>
      </c>
      <c r="C130" s="3" t="s">
        <v>80</v>
      </c>
      <c r="D130" s="32">
        <v>24015</v>
      </c>
      <c r="E130" s="33">
        <f>DATEDIF(D130,$O$1,"y")</f>
        <v>59</v>
      </c>
      <c r="F130" s="41"/>
      <c r="G130" s="41" t="s">
        <v>11</v>
      </c>
      <c r="H130" s="41" t="s">
        <v>5</v>
      </c>
      <c r="I130" s="13">
        <v>43906</v>
      </c>
      <c r="J130" s="14" t="s">
        <v>23</v>
      </c>
      <c r="K130" s="15" t="s">
        <v>6</v>
      </c>
      <c r="L130" s="17" t="s">
        <v>85</v>
      </c>
      <c r="M130" s="222"/>
      <c r="N130" s="214"/>
      <c r="O130" s="65" t="s">
        <v>77</v>
      </c>
      <c r="P130" s="37">
        <f t="shared" ref="P130:P135" si="37">U130</f>
        <v>5</v>
      </c>
      <c r="Q130" s="14" t="s">
        <v>8</v>
      </c>
      <c r="R130" s="39">
        <f t="shared" ref="R130:R135" si="38">IF(Y130&gt;=15,W130+1,W130)</f>
        <v>1</v>
      </c>
      <c r="S130" s="14" t="s">
        <v>9</v>
      </c>
      <c r="T130" s="17" t="str">
        <f t="shared" si="31"/>
        <v>○</v>
      </c>
      <c r="U130" s="16">
        <f>DATEDIF(I130,$O$1,"y")</f>
        <v>5</v>
      </c>
      <c r="V130" s="14" t="s">
        <v>8</v>
      </c>
      <c r="W130" s="14">
        <f>DATEDIF(I130,$O$1,"ym")</f>
        <v>0</v>
      </c>
      <c r="X130" s="14" t="s">
        <v>9</v>
      </c>
      <c r="Y130" s="14">
        <f>DATEDIF(I130,$O$1,"md")</f>
        <v>16</v>
      </c>
      <c r="Z130" s="15" t="s">
        <v>10</v>
      </c>
      <c r="AA130" s="17"/>
    </row>
    <row r="131" spans="1:31" s="80" customFormat="1" ht="20.149999999999999" customHeight="1" x14ac:dyDescent="0.2">
      <c r="A131" s="4"/>
      <c r="B131" s="31"/>
      <c r="C131" s="4"/>
      <c r="D131" s="27"/>
      <c r="E131" s="34"/>
      <c r="F131" s="43"/>
      <c r="G131" s="43" t="s">
        <v>73</v>
      </c>
      <c r="H131" s="43" t="s">
        <v>5</v>
      </c>
      <c r="I131" s="18">
        <v>43862</v>
      </c>
      <c r="J131" s="19" t="s">
        <v>23</v>
      </c>
      <c r="K131" s="26">
        <v>43892</v>
      </c>
      <c r="L131" s="26"/>
      <c r="M131" s="223"/>
      <c r="N131" s="215"/>
      <c r="O131" s="45" t="s">
        <v>77</v>
      </c>
      <c r="P131" s="38">
        <f t="shared" si="37"/>
        <v>0</v>
      </c>
      <c r="Q131" s="19" t="s">
        <v>8</v>
      </c>
      <c r="R131" s="40">
        <f t="shared" si="38"/>
        <v>1</v>
      </c>
      <c r="S131" s="19" t="s">
        <v>9</v>
      </c>
      <c r="T131" s="22" t="str">
        <f t="shared" si="31"/>
        <v xml:space="preserve"> </v>
      </c>
      <c r="U131" s="21">
        <f>DATEDIF(I131,K131,"y")</f>
        <v>0</v>
      </c>
      <c r="V131" s="19" t="s">
        <v>8</v>
      </c>
      <c r="W131" s="19">
        <f>DATEDIF(I131,K131,"ym")</f>
        <v>1</v>
      </c>
      <c r="X131" s="19" t="s">
        <v>9</v>
      </c>
      <c r="Y131" s="19">
        <f>DATEDIF(I131,K131,"md")</f>
        <v>1</v>
      </c>
      <c r="Z131" s="20" t="s">
        <v>10</v>
      </c>
      <c r="AA131" s="22"/>
      <c r="AD131" s="69"/>
      <c r="AE131" s="69"/>
    </row>
    <row r="132" spans="1:31" ht="20.149999999999999" customHeight="1" x14ac:dyDescent="0.2">
      <c r="A132" s="4"/>
      <c r="B132" s="31"/>
      <c r="C132" s="4"/>
      <c r="D132" s="27"/>
      <c r="E132" s="34"/>
      <c r="F132" s="43"/>
      <c r="G132" s="43" t="s">
        <v>11</v>
      </c>
      <c r="H132" s="43" t="s">
        <v>74</v>
      </c>
      <c r="I132" s="18">
        <v>43040</v>
      </c>
      <c r="J132" s="19" t="s">
        <v>23</v>
      </c>
      <c r="K132" s="26">
        <v>43830</v>
      </c>
      <c r="L132" s="26"/>
      <c r="M132" s="223"/>
      <c r="N132" s="215"/>
      <c r="O132" s="45" t="s">
        <v>77</v>
      </c>
      <c r="P132" s="38">
        <f t="shared" ref="P132" si="39">U132</f>
        <v>2</v>
      </c>
      <c r="Q132" s="19" t="s">
        <v>8</v>
      </c>
      <c r="R132" s="40">
        <f t="shared" ref="R132" si="40">IF(Y132&gt;=15,W132+1,W132)</f>
        <v>2</v>
      </c>
      <c r="S132" s="19" t="s">
        <v>9</v>
      </c>
      <c r="T132" s="22" t="str">
        <f t="shared" si="31"/>
        <v xml:space="preserve"> </v>
      </c>
      <c r="U132" s="21">
        <f>DATEDIF(I132,K132,"y")</f>
        <v>2</v>
      </c>
      <c r="V132" s="19" t="s">
        <v>8</v>
      </c>
      <c r="W132" s="19">
        <f>DATEDIF(I132,K132,"ym")</f>
        <v>1</v>
      </c>
      <c r="X132" s="19" t="s">
        <v>9</v>
      </c>
      <c r="Y132" s="19">
        <f>DATEDIF(I132,K132,"md")</f>
        <v>30</v>
      </c>
      <c r="Z132" s="20" t="s">
        <v>10</v>
      </c>
      <c r="AA132" s="22"/>
    </row>
    <row r="133" spans="1:31" ht="20.149999999999999" customHeight="1" x14ac:dyDescent="0.2">
      <c r="A133" s="4"/>
      <c r="B133" s="31"/>
      <c r="C133" s="4"/>
      <c r="D133" s="27"/>
      <c r="E133" s="34"/>
      <c r="F133" s="43"/>
      <c r="G133" s="43" t="s">
        <v>11</v>
      </c>
      <c r="H133" s="43" t="s">
        <v>74</v>
      </c>
      <c r="I133" s="18">
        <v>41214</v>
      </c>
      <c r="J133" s="19" t="s">
        <v>23</v>
      </c>
      <c r="K133" s="26">
        <v>43039</v>
      </c>
      <c r="L133" s="20"/>
      <c r="M133" s="223"/>
      <c r="N133" s="215"/>
      <c r="O133" s="45" t="s">
        <v>77</v>
      </c>
      <c r="P133" s="38">
        <f t="shared" si="37"/>
        <v>4</v>
      </c>
      <c r="Q133" s="19" t="s">
        <v>8</v>
      </c>
      <c r="R133" s="40">
        <f t="shared" si="38"/>
        <v>12</v>
      </c>
      <c r="S133" s="19" t="s">
        <v>9</v>
      </c>
      <c r="T133" s="22" t="str">
        <f t="shared" ref="T133:T164" si="41">IF(OR(L:L="現施設",L:L="同一法人"),"○",IF(L:L="他法人","△"," "))</f>
        <v xml:space="preserve"> </v>
      </c>
      <c r="U133" s="21">
        <f>DATEDIF(I133,K133,"y")</f>
        <v>4</v>
      </c>
      <c r="V133" s="19" t="s">
        <v>8</v>
      </c>
      <c r="W133" s="19">
        <f>DATEDIF(I133,K133,"ym")</f>
        <v>11</v>
      </c>
      <c r="X133" s="19" t="s">
        <v>9</v>
      </c>
      <c r="Y133" s="19">
        <f>DATEDIF(I133,K133,"md")</f>
        <v>30</v>
      </c>
      <c r="Z133" s="20" t="s">
        <v>10</v>
      </c>
      <c r="AA133" s="22"/>
    </row>
    <row r="134" spans="1:31" ht="20.149999999999999" customHeight="1" x14ac:dyDescent="0.2">
      <c r="A134" s="4"/>
      <c r="B134" s="31"/>
      <c r="C134" s="4"/>
      <c r="D134" s="27"/>
      <c r="E134" s="34"/>
      <c r="F134" s="43"/>
      <c r="G134" s="43" t="s">
        <v>11</v>
      </c>
      <c r="H134" s="43" t="s">
        <v>74</v>
      </c>
      <c r="I134" s="59">
        <v>37926</v>
      </c>
      <c r="J134" s="19" t="s">
        <v>23</v>
      </c>
      <c r="K134" s="60">
        <v>39691</v>
      </c>
      <c r="L134" s="20"/>
      <c r="M134" s="223"/>
      <c r="N134" s="215"/>
      <c r="O134" s="61" t="s">
        <v>77</v>
      </c>
      <c r="P134" s="53">
        <f t="shared" si="37"/>
        <v>4</v>
      </c>
      <c r="Q134" s="54" t="s">
        <v>8</v>
      </c>
      <c r="R134" s="55">
        <f t="shared" si="38"/>
        <v>10</v>
      </c>
      <c r="S134" s="54" t="s">
        <v>9</v>
      </c>
      <c r="T134" s="62" t="str">
        <f t="shared" si="41"/>
        <v xml:space="preserve"> </v>
      </c>
      <c r="U134" s="63">
        <f>DATEDIF(I134,K134,"y")</f>
        <v>4</v>
      </c>
      <c r="V134" s="54" t="s">
        <v>8</v>
      </c>
      <c r="W134" s="54">
        <f>DATEDIF(I134,K134,"ym")</f>
        <v>9</v>
      </c>
      <c r="X134" s="54" t="s">
        <v>9</v>
      </c>
      <c r="Y134" s="54">
        <f>DATEDIF(I134,K134,"md")</f>
        <v>30</v>
      </c>
      <c r="Z134" s="64" t="s">
        <v>10</v>
      </c>
      <c r="AA134" s="62"/>
    </row>
    <row r="135" spans="1:31" ht="20.149999999999999" customHeight="1" x14ac:dyDescent="0.2">
      <c r="A135" s="4"/>
      <c r="B135" s="31"/>
      <c r="C135" s="4"/>
      <c r="D135" s="27"/>
      <c r="E135" s="34"/>
      <c r="F135" s="43"/>
      <c r="G135" s="43" t="s">
        <v>11</v>
      </c>
      <c r="H135" s="43" t="s">
        <v>74</v>
      </c>
      <c r="I135" s="59">
        <v>30742</v>
      </c>
      <c r="J135" s="19" t="s">
        <v>23</v>
      </c>
      <c r="K135" s="60">
        <v>34242</v>
      </c>
      <c r="L135" s="20"/>
      <c r="M135" s="223"/>
      <c r="N135" s="215"/>
      <c r="O135" s="61" t="s">
        <v>77</v>
      </c>
      <c r="P135" s="53">
        <f t="shared" si="37"/>
        <v>9</v>
      </c>
      <c r="Q135" s="54" t="s">
        <v>8</v>
      </c>
      <c r="R135" s="55">
        <f t="shared" si="38"/>
        <v>7</v>
      </c>
      <c r="S135" s="54" t="s">
        <v>9</v>
      </c>
      <c r="T135" s="62" t="str">
        <f t="shared" si="41"/>
        <v xml:space="preserve"> </v>
      </c>
      <c r="U135" s="63">
        <f>DATEDIF(I135,K135,"y")</f>
        <v>9</v>
      </c>
      <c r="V135" s="54" t="s">
        <v>8</v>
      </c>
      <c r="W135" s="54">
        <f>DATEDIF(I135,K135,"ym")</f>
        <v>6</v>
      </c>
      <c r="X135" s="54" t="s">
        <v>9</v>
      </c>
      <c r="Y135" s="54">
        <f>DATEDIF(I135,K135,"md")</f>
        <v>29</v>
      </c>
      <c r="Z135" s="64" t="s">
        <v>10</v>
      </c>
      <c r="AA135" s="62"/>
    </row>
    <row r="136" spans="1:31" ht="20.149999999999999" hidden="1" customHeight="1" thickTop="1" x14ac:dyDescent="0.2">
      <c r="A136" s="4"/>
      <c r="B136" s="31"/>
      <c r="C136" s="4"/>
      <c r="D136" s="27"/>
      <c r="E136" s="34"/>
      <c r="F136" s="43"/>
      <c r="G136" s="43"/>
      <c r="H136" s="43"/>
      <c r="I136" s="59"/>
      <c r="J136" s="54"/>
      <c r="K136" s="60"/>
      <c r="L136" s="20"/>
      <c r="M136" s="223"/>
      <c r="N136" s="215"/>
      <c r="O136" s="102" t="s">
        <v>51</v>
      </c>
      <c r="P136" s="103">
        <f>U136</f>
        <v>5</v>
      </c>
      <c r="Q136" s="104" t="s">
        <v>8</v>
      </c>
      <c r="R136" s="105">
        <f>IF(Y136/15&gt;0,W136+ROUND(Y136/30,0),W136)</f>
        <v>1</v>
      </c>
      <c r="S136" s="104" t="s">
        <v>9</v>
      </c>
      <c r="T136" s="106" t="str">
        <f t="shared" si="41"/>
        <v xml:space="preserve"> </v>
      </c>
      <c r="U136" s="103">
        <f>SUMIF(T130:T135,"○",U130:U135)</f>
        <v>5</v>
      </c>
      <c r="V136" s="111" t="s">
        <v>8</v>
      </c>
      <c r="W136" s="112">
        <f>SUMIF(T130:T135,"○",W130:W135)</f>
        <v>0</v>
      </c>
      <c r="X136" s="111" t="s">
        <v>9</v>
      </c>
      <c r="Y136" s="112">
        <f>SUMIF(T130:T135,"○",Y130:Y135)</f>
        <v>16</v>
      </c>
      <c r="Z136" s="113" t="s">
        <v>10</v>
      </c>
      <c r="AA136" s="114"/>
    </row>
    <row r="137" spans="1:31" ht="20.149999999999999" hidden="1" customHeight="1" thickBot="1" x14ac:dyDescent="0.25">
      <c r="A137" s="4"/>
      <c r="B137" s="31"/>
      <c r="C137" s="4"/>
      <c r="D137" s="27"/>
      <c r="E137" s="34"/>
      <c r="F137" s="43"/>
      <c r="G137" s="43"/>
      <c r="H137" s="43"/>
      <c r="I137" s="59"/>
      <c r="J137" s="54"/>
      <c r="K137" s="64"/>
      <c r="L137" s="20"/>
      <c r="M137" s="223"/>
      <c r="N137" s="215"/>
      <c r="O137" s="107" t="s">
        <v>52</v>
      </c>
      <c r="P137" s="53">
        <f>U137</f>
        <v>0</v>
      </c>
      <c r="Q137" s="54" t="s">
        <v>8</v>
      </c>
      <c r="R137" s="55">
        <f>IF(Y137/15&gt;0,W137+ROUND(Y137/30,0),W137)</f>
        <v>0</v>
      </c>
      <c r="S137" s="64" t="s">
        <v>9</v>
      </c>
      <c r="T137" s="62" t="str">
        <f t="shared" si="41"/>
        <v xml:space="preserve"> </v>
      </c>
      <c r="U137" s="115">
        <f>SUMIF(T130:T135,"△",U130:U135)</f>
        <v>0</v>
      </c>
      <c r="V137" s="116" t="s">
        <v>8</v>
      </c>
      <c r="W137" s="117">
        <f>SUMIF(T130:T135,"△",W130:W135)</f>
        <v>0</v>
      </c>
      <c r="X137" s="116" t="s">
        <v>9</v>
      </c>
      <c r="Y137" s="117">
        <f>SUMIF(T130:T135,"△",Y130:Y135)</f>
        <v>0</v>
      </c>
      <c r="Z137" s="118" t="s">
        <v>10</v>
      </c>
      <c r="AA137" s="119"/>
    </row>
    <row r="138" spans="1:31" ht="20.149999999999999" hidden="1" customHeight="1" thickTop="1" thickBot="1" x14ac:dyDescent="0.25">
      <c r="A138" s="5"/>
      <c r="B138" s="29"/>
      <c r="C138" s="5"/>
      <c r="D138" s="12"/>
      <c r="E138" s="35"/>
      <c r="F138" s="44"/>
      <c r="G138" s="44"/>
      <c r="H138" s="44"/>
      <c r="I138" s="23"/>
      <c r="J138" s="24"/>
      <c r="K138" s="25"/>
      <c r="L138" s="60"/>
      <c r="M138" s="224"/>
      <c r="N138" s="185"/>
      <c r="O138" s="108" t="s">
        <v>53</v>
      </c>
      <c r="P138" s="56">
        <f>P136+AG159</f>
        <v>5</v>
      </c>
      <c r="Q138" s="57" t="s">
        <v>54</v>
      </c>
      <c r="R138" s="58">
        <f>R136+AI159</f>
        <v>1</v>
      </c>
      <c r="S138" s="57" t="s">
        <v>55</v>
      </c>
      <c r="T138" s="78" t="str">
        <f t="shared" si="41"/>
        <v xml:space="preserve"> </v>
      </c>
      <c r="U138" s="120">
        <f>IF(R138/12&gt;1,P138+ROUNDDOWN(R138/12,0),P138)</f>
        <v>5</v>
      </c>
      <c r="V138" s="121" t="s">
        <v>54</v>
      </c>
      <c r="W138" s="121">
        <f>IF(R138/12&gt;1,R138-ROUNDDOWN(R138/12,0)*12,R138)</f>
        <v>1</v>
      </c>
      <c r="X138" s="121" t="s">
        <v>55</v>
      </c>
      <c r="Y138" s="121"/>
      <c r="Z138" s="122"/>
      <c r="AA138" s="123" t="str">
        <f>VLOOKUP(U138*12+W138,月⇒ランク!A:B,2,TRUE)</f>
        <v>Ｈ</v>
      </c>
    </row>
    <row r="139" spans="1:31" ht="20.149999999999999" customHeight="1" x14ac:dyDescent="0.2">
      <c r="A139" s="3">
        <v>18</v>
      </c>
      <c r="B139" s="28" t="s">
        <v>15</v>
      </c>
      <c r="C139" s="3" t="s">
        <v>80</v>
      </c>
      <c r="D139" s="32">
        <v>26602</v>
      </c>
      <c r="E139" s="33">
        <f>DATEDIF(D139,$O$1,"y")</f>
        <v>52</v>
      </c>
      <c r="F139" s="41"/>
      <c r="G139" s="41" t="s">
        <v>11</v>
      </c>
      <c r="H139" s="41" t="s">
        <v>5</v>
      </c>
      <c r="I139" s="13">
        <v>34425</v>
      </c>
      <c r="J139" s="14" t="s">
        <v>23</v>
      </c>
      <c r="K139" s="15" t="s">
        <v>6</v>
      </c>
      <c r="L139" s="17" t="s">
        <v>85</v>
      </c>
      <c r="M139" s="222"/>
      <c r="N139" s="214"/>
      <c r="O139" s="65" t="s">
        <v>77</v>
      </c>
      <c r="P139" s="37">
        <f t="shared" si="17"/>
        <v>31</v>
      </c>
      <c r="Q139" s="14" t="s">
        <v>8</v>
      </c>
      <c r="R139" s="39">
        <f t="shared" si="18"/>
        <v>0</v>
      </c>
      <c r="S139" s="14" t="s">
        <v>9</v>
      </c>
      <c r="T139" s="17" t="str">
        <f t="shared" si="41"/>
        <v>○</v>
      </c>
      <c r="U139" s="16">
        <f>DATEDIF(I139,$O$1,"y")</f>
        <v>31</v>
      </c>
      <c r="V139" s="14" t="s">
        <v>8</v>
      </c>
      <c r="W139" s="14">
        <f>DATEDIF(I139,$O$1,"ym")</f>
        <v>0</v>
      </c>
      <c r="X139" s="14" t="s">
        <v>9</v>
      </c>
      <c r="Y139" s="14">
        <f>DATEDIF(I139,$O$1,"md")</f>
        <v>0</v>
      </c>
      <c r="Z139" s="15" t="s">
        <v>10</v>
      </c>
      <c r="AA139" s="17"/>
    </row>
    <row r="140" spans="1:31" ht="20.149999999999999" hidden="1" customHeight="1" x14ac:dyDescent="0.2">
      <c r="A140" s="4"/>
      <c r="B140" s="31"/>
      <c r="C140" s="4"/>
      <c r="D140" s="27"/>
      <c r="E140" s="34"/>
      <c r="F140" s="43"/>
      <c r="G140" s="43"/>
      <c r="H140" s="43"/>
      <c r="I140" s="18"/>
      <c r="J140" s="19" t="s">
        <v>23</v>
      </c>
      <c r="K140" s="20"/>
      <c r="L140" s="20"/>
      <c r="M140" s="223"/>
      <c r="N140" s="215"/>
      <c r="O140" s="45"/>
      <c r="P140" s="38">
        <f t="shared" si="17"/>
        <v>0</v>
      </c>
      <c r="Q140" s="19" t="s">
        <v>8</v>
      </c>
      <c r="R140" s="40">
        <f t="shared" si="18"/>
        <v>0</v>
      </c>
      <c r="S140" s="19" t="s">
        <v>9</v>
      </c>
      <c r="T140" s="22" t="str">
        <f t="shared" si="41"/>
        <v xml:space="preserve"> </v>
      </c>
      <c r="U140" s="21">
        <f>DATEDIF(I140,K140,"y")</f>
        <v>0</v>
      </c>
      <c r="V140" s="19" t="s">
        <v>8</v>
      </c>
      <c r="W140" s="19">
        <f>DATEDIF(I140,K140,"ym")</f>
        <v>0</v>
      </c>
      <c r="X140" s="19" t="s">
        <v>9</v>
      </c>
      <c r="Y140" s="19">
        <f>DATEDIF(I140,K140,"md")</f>
        <v>0</v>
      </c>
      <c r="Z140" s="20" t="s">
        <v>10</v>
      </c>
      <c r="AA140" s="22"/>
    </row>
    <row r="141" spans="1:31" ht="20.149999999999999" hidden="1" customHeight="1" x14ac:dyDescent="0.2">
      <c r="A141" s="4"/>
      <c r="B141" s="31"/>
      <c r="C141" s="4"/>
      <c r="D141" s="27"/>
      <c r="E141" s="34"/>
      <c r="F141" s="43"/>
      <c r="G141" s="43"/>
      <c r="H141" s="43"/>
      <c r="I141" s="18"/>
      <c r="J141" s="19" t="s">
        <v>23</v>
      </c>
      <c r="K141" s="20"/>
      <c r="L141" s="20"/>
      <c r="M141" s="223"/>
      <c r="N141" s="215"/>
      <c r="O141" s="45"/>
      <c r="P141" s="38">
        <f t="shared" si="17"/>
        <v>0</v>
      </c>
      <c r="Q141" s="19" t="s">
        <v>8</v>
      </c>
      <c r="R141" s="40">
        <f t="shared" si="18"/>
        <v>0</v>
      </c>
      <c r="S141" s="19" t="s">
        <v>9</v>
      </c>
      <c r="T141" s="22" t="str">
        <f t="shared" si="41"/>
        <v xml:space="preserve"> </v>
      </c>
      <c r="U141" s="21">
        <f>DATEDIF(I141,K141,"y")</f>
        <v>0</v>
      </c>
      <c r="V141" s="19" t="s">
        <v>8</v>
      </c>
      <c r="W141" s="19">
        <f>DATEDIF(I141,K141,"ym")</f>
        <v>0</v>
      </c>
      <c r="X141" s="19" t="s">
        <v>9</v>
      </c>
      <c r="Y141" s="19">
        <f>DATEDIF(I141,K141,"md")</f>
        <v>0</v>
      </c>
      <c r="Z141" s="20" t="s">
        <v>10</v>
      </c>
      <c r="AA141" s="22"/>
    </row>
    <row r="142" spans="1:31" ht="20.149999999999999" hidden="1" customHeight="1" x14ac:dyDescent="0.2">
      <c r="A142" s="4"/>
      <c r="B142" s="31"/>
      <c r="C142" s="4"/>
      <c r="D142" s="27"/>
      <c r="E142" s="34"/>
      <c r="F142" s="43"/>
      <c r="G142" s="43"/>
      <c r="H142" s="43"/>
      <c r="I142" s="59"/>
      <c r="J142" s="54"/>
      <c r="K142" s="60"/>
      <c r="L142" s="20"/>
      <c r="M142" s="223"/>
      <c r="N142" s="215"/>
      <c r="O142" s="61"/>
      <c r="P142" s="53">
        <f t="shared" si="17"/>
        <v>0</v>
      </c>
      <c r="Q142" s="54" t="s">
        <v>8</v>
      </c>
      <c r="R142" s="55">
        <f t="shared" si="18"/>
        <v>0</v>
      </c>
      <c r="S142" s="54" t="s">
        <v>9</v>
      </c>
      <c r="T142" s="62" t="str">
        <f t="shared" si="41"/>
        <v xml:space="preserve"> </v>
      </c>
      <c r="U142" s="63">
        <f>DATEDIF(I142,K142,"y")</f>
        <v>0</v>
      </c>
      <c r="V142" s="54" t="s">
        <v>8</v>
      </c>
      <c r="W142" s="54">
        <f>DATEDIF(I142,K142,"ym")</f>
        <v>0</v>
      </c>
      <c r="X142" s="54" t="s">
        <v>9</v>
      </c>
      <c r="Y142" s="54">
        <f>DATEDIF(I142,K142,"md")</f>
        <v>0</v>
      </c>
      <c r="Z142" s="64" t="s">
        <v>10</v>
      </c>
      <c r="AA142" s="62"/>
    </row>
    <row r="143" spans="1:31" ht="20.149999999999999" hidden="1" customHeight="1" thickBot="1" x14ac:dyDescent="0.25">
      <c r="A143" s="4"/>
      <c r="B143" s="31"/>
      <c r="C143" s="4"/>
      <c r="D143" s="27"/>
      <c r="E143" s="34"/>
      <c r="F143" s="43"/>
      <c r="G143" s="43"/>
      <c r="H143" s="43"/>
      <c r="I143" s="59"/>
      <c r="J143" s="54"/>
      <c r="K143" s="60"/>
      <c r="L143" s="20"/>
      <c r="M143" s="223"/>
      <c r="N143" s="215"/>
      <c r="O143" s="61"/>
      <c r="P143" s="53">
        <f t="shared" si="17"/>
        <v>0</v>
      </c>
      <c r="Q143" s="54" t="s">
        <v>8</v>
      </c>
      <c r="R143" s="55">
        <f t="shared" si="18"/>
        <v>0</v>
      </c>
      <c r="S143" s="54" t="s">
        <v>9</v>
      </c>
      <c r="T143" s="62" t="str">
        <f t="shared" si="41"/>
        <v xml:space="preserve"> </v>
      </c>
      <c r="U143" s="63">
        <f>DATEDIF(I143,K143,"y")</f>
        <v>0</v>
      </c>
      <c r="V143" s="54" t="s">
        <v>8</v>
      </c>
      <c r="W143" s="54">
        <f>DATEDIF(I143,K143,"ym")</f>
        <v>0</v>
      </c>
      <c r="X143" s="54" t="s">
        <v>9</v>
      </c>
      <c r="Y143" s="54">
        <f>DATEDIF(I143,K143,"md")</f>
        <v>0</v>
      </c>
      <c r="Z143" s="64" t="s">
        <v>10</v>
      </c>
      <c r="AA143" s="62"/>
    </row>
    <row r="144" spans="1:31" ht="20.149999999999999" hidden="1" customHeight="1" thickTop="1" x14ac:dyDescent="0.2">
      <c r="A144" s="4"/>
      <c r="B144" s="31"/>
      <c r="C144" s="4"/>
      <c r="D144" s="27"/>
      <c r="E144" s="34"/>
      <c r="F144" s="43"/>
      <c r="G144" s="43"/>
      <c r="H144" s="43"/>
      <c r="I144" s="59"/>
      <c r="J144" s="54"/>
      <c r="K144" s="60"/>
      <c r="L144" s="20"/>
      <c r="M144" s="223"/>
      <c r="N144" s="215"/>
      <c r="O144" s="102" t="s">
        <v>51</v>
      </c>
      <c r="P144" s="103">
        <f>U144</f>
        <v>31</v>
      </c>
      <c r="Q144" s="104" t="s">
        <v>8</v>
      </c>
      <c r="R144" s="105">
        <f>IF(Y144/15&gt;0,W144+ROUND(Y144/30,0),W144)</f>
        <v>0</v>
      </c>
      <c r="S144" s="104" t="s">
        <v>9</v>
      </c>
      <c r="T144" s="106" t="str">
        <f t="shared" si="41"/>
        <v xml:space="preserve"> </v>
      </c>
      <c r="U144" s="103">
        <f>SUMIF(T139:T143,"○",U139:U143)</f>
        <v>31</v>
      </c>
      <c r="V144" s="111" t="s">
        <v>8</v>
      </c>
      <c r="W144" s="112">
        <f>SUMIF(T139:T143,"○",W139:W143)</f>
        <v>0</v>
      </c>
      <c r="X144" s="111" t="s">
        <v>9</v>
      </c>
      <c r="Y144" s="112">
        <f>SUMIF(T139:T143,"○",Y139:Y143)</f>
        <v>0</v>
      </c>
      <c r="Z144" s="113" t="s">
        <v>10</v>
      </c>
      <c r="AA144" s="114"/>
    </row>
    <row r="145" spans="1:36" ht="20.149999999999999" hidden="1" customHeight="1" thickBot="1" x14ac:dyDescent="0.25">
      <c r="A145" s="4"/>
      <c r="B145" s="31"/>
      <c r="C145" s="4"/>
      <c r="D145" s="27"/>
      <c r="E145" s="34"/>
      <c r="F145" s="43"/>
      <c r="G145" s="43"/>
      <c r="H145" s="43"/>
      <c r="I145" s="59"/>
      <c r="J145" s="54"/>
      <c r="K145" s="64"/>
      <c r="L145" s="20"/>
      <c r="M145" s="223"/>
      <c r="N145" s="215"/>
      <c r="O145" s="107" t="s">
        <v>52</v>
      </c>
      <c r="P145" s="53">
        <f>U145</f>
        <v>0</v>
      </c>
      <c r="Q145" s="54" t="s">
        <v>8</v>
      </c>
      <c r="R145" s="55">
        <f>IF(Y145/15&gt;0,W145+ROUND(Y145/30,0),W145)</f>
        <v>0</v>
      </c>
      <c r="S145" s="64" t="s">
        <v>9</v>
      </c>
      <c r="T145" s="62" t="str">
        <f t="shared" si="41"/>
        <v xml:space="preserve"> </v>
      </c>
      <c r="U145" s="115">
        <f>SUMIF(T139:T143,"△",U139:U143)</f>
        <v>0</v>
      </c>
      <c r="V145" s="116" t="s">
        <v>8</v>
      </c>
      <c r="W145" s="117">
        <f>SUMIF(T139:T143,"△",W139:W143)</f>
        <v>0</v>
      </c>
      <c r="X145" s="116" t="s">
        <v>9</v>
      </c>
      <c r="Y145" s="117">
        <f>SUMIF(T139:T143,"△",Y139:Y143)</f>
        <v>0</v>
      </c>
      <c r="Z145" s="118" t="s">
        <v>10</v>
      </c>
      <c r="AA145" s="119"/>
      <c r="AC145" s="1">
        <f>P153*12+R153</f>
        <v>0</v>
      </c>
      <c r="AD145" s="42" t="s">
        <v>69</v>
      </c>
      <c r="AE145" s="42">
        <f>ROUNDDOWN(AC145/3,0)</f>
        <v>0</v>
      </c>
      <c r="AF145" s="1" t="s">
        <v>70</v>
      </c>
      <c r="AG145" s="1">
        <f>ROUNDDOWN(AE145/12,0)</f>
        <v>0</v>
      </c>
      <c r="AH145" s="1" t="s">
        <v>71</v>
      </c>
      <c r="AI145" s="1">
        <f>ROUNDDOWN(AE145-AG145*12,0)</f>
        <v>0</v>
      </c>
      <c r="AJ145" s="1" t="s">
        <v>68</v>
      </c>
    </row>
    <row r="146" spans="1:36" ht="20.149999999999999" hidden="1" customHeight="1" thickTop="1" thickBot="1" x14ac:dyDescent="0.25">
      <c r="A146" s="5"/>
      <c r="B146" s="29"/>
      <c r="C146" s="5"/>
      <c r="D146" s="12"/>
      <c r="E146" s="35"/>
      <c r="F146" s="44"/>
      <c r="G146" s="44"/>
      <c r="H146" s="44"/>
      <c r="I146" s="23"/>
      <c r="J146" s="24"/>
      <c r="K146" s="25"/>
      <c r="L146" s="60"/>
      <c r="M146" s="224"/>
      <c r="N146" s="185"/>
      <c r="O146" s="108" t="s">
        <v>53</v>
      </c>
      <c r="P146" s="56">
        <f>P144+AG113</f>
        <v>31</v>
      </c>
      <c r="Q146" s="57" t="s">
        <v>54</v>
      </c>
      <c r="R146" s="58">
        <f>R144+AI113</f>
        <v>0</v>
      </c>
      <c r="S146" s="57" t="s">
        <v>55</v>
      </c>
      <c r="T146" s="78" t="str">
        <f t="shared" si="41"/>
        <v xml:space="preserve"> </v>
      </c>
      <c r="U146" s="120">
        <f>IF(R146/12&gt;1,P146+ROUNDDOWN(R146/12,0),P146)</f>
        <v>31</v>
      </c>
      <c r="V146" s="121" t="s">
        <v>54</v>
      </c>
      <c r="W146" s="121">
        <f>IF(R146/12&gt;1,R146-ROUNDDOWN(R146/12,0)*12,R146)</f>
        <v>0</v>
      </c>
      <c r="X146" s="121" t="s">
        <v>55</v>
      </c>
      <c r="Y146" s="121"/>
      <c r="Z146" s="122"/>
      <c r="AA146" s="123" t="str">
        <f>VLOOKUP(U146*12+W146,月⇒ランク!A:B,2,TRUE)</f>
        <v>Ａ</v>
      </c>
      <c r="AB146" s="1">
        <f>U154*12+W154</f>
        <v>94</v>
      </c>
    </row>
    <row r="147" spans="1:36" ht="20.149999999999999" customHeight="1" x14ac:dyDescent="0.2">
      <c r="A147" s="3">
        <v>19</v>
      </c>
      <c r="B147" s="28" t="s">
        <v>15</v>
      </c>
      <c r="C147" s="3" t="s">
        <v>80</v>
      </c>
      <c r="D147" s="32">
        <v>26410</v>
      </c>
      <c r="E147" s="33">
        <f>DATEDIF(D147,$O$1,"y")</f>
        <v>52</v>
      </c>
      <c r="F147" s="41"/>
      <c r="G147" s="43" t="s">
        <v>11</v>
      </c>
      <c r="H147" s="43" t="s">
        <v>5</v>
      </c>
      <c r="I147" s="59">
        <v>42902</v>
      </c>
      <c r="J147" s="54" t="s">
        <v>23</v>
      </c>
      <c r="K147" s="60" t="s">
        <v>6</v>
      </c>
      <c r="L147" s="17" t="s">
        <v>85</v>
      </c>
      <c r="M147" s="222"/>
      <c r="N147" s="214"/>
      <c r="O147" s="61" t="s">
        <v>77</v>
      </c>
      <c r="P147" s="37">
        <f t="shared" ref="P147:P157" si="42">U147</f>
        <v>7</v>
      </c>
      <c r="Q147" s="14" t="s">
        <v>8</v>
      </c>
      <c r="R147" s="39">
        <f t="shared" si="18"/>
        <v>10</v>
      </c>
      <c r="S147" s="14" t="s">
        <v>9</v>
      </c>
      <c r="T147" s="17" t="str">
        <f t="shared" si="41"/>
        <v>○</v>
      </c>
      <c r="U147" s="16">
        <f>DATEDIF(I147,$O$1,"y")</f>
        <v>7</v>
      </c>
      <c r="V147" s="14" t="s">
        <v>8</v>
      </c>
      <c r="W147" s="14">
        <f>DATEDIF(I147,$O$1,"ym")</f>
        <v>9</v>
      </c>
      <c r="X147" s="14" t="s">
        <v>9</v>
      </c>
      <c r="Y147" s="14">
        <f>DATEDIF(I147,$O$1,"md")</f>
        <v>16</v>
      </c>
      <c r="Z147" s="15" t="s">
        <v>10</v>
      </c>
      <c r="AA147" s="17"/>
    </row>
    <row r="148" spans="1:36" ht="20.149999999999999" customHeight="1" x14ac:dyDescent="0.2">
      <c r="A148" s="4"/>
      <c r="B148" s="31"/>
      <c r="C148" s="4"/>
      <c r="D148" s="27"/>
      <c r="E148" s="34"/>
      <c r="F148" s="43"/>
      <c r="G148" s="43" t="s">
        <v>29</v>
      </c>
      <c r="H148" s="43" t="s">
        <v>150</v>
      </c>
      <c r="I148" s="18">
        <v>41519</v>
      </c>
      <c r="J148" s="19" t="s">
        <v>23</v>
      </c>
      <c r="K148" s="26">
        <v>42901</v>
      </c>
      <c r="L148" s="26"/>
      <c r="M148" s="223"/>
      <c r="N148" s="215"/>
      <c r="O148" s="45" t="s">
        <v>77</v>
      </c>
      <c r="P148" s="38">
        <f t="shared" si="42"/>
        <v>3</v>
      </c>
      <c r="Q148" s="19" t="s">
        <v>8</v>
      </c>
      <c r="R148" s="40">
        <f t="shared" si="18"/>
        <v>9</v>
      </c>
      <c r="S148" s="19" t="s">
        <v>9</v>
      </c>
      <c r="T148" s="22" t="str">
        <f t="shared" si="41"/>
        <v xml:space="preserve"> </v>
      </c>
      <c r="U148" s="21">
        <f>DATEDIF(I148,K148,"y")</f>
        <v>3</v>
      </c>
      <c r="V148" s="19" t="s">
        <v>8</v>
      </c>
      <c r="W148" s="19">
        <f>DATEDIF(I148,K148,"ym")</f>
        <v>9</v>
      </c>
      <c r="X148" s="19" t="s">
        <v>9</v>
      </c>
      <c r="Y148" s="19">
        <f>DATEDIF(I148,K148,"md")</f>
        <v>13</v>
      </c>
      <c r="Z148" s="20" t="s">
        <v>10</v>
      </c>
      <c r="AA148" s="22"/>
    </row>
    <row r="149" spans="1:36" ht="20.149999999999999" hidden="1" customHeight="1" x14ac:dyDescent="0.2">
      <c r="A149" s="4"/>
      <c r="B149" s="31"/>
      <c r="C149" s="4"/>
      <c r="D149" s="27"/>
      <c r="E149" s="34"/>
      <c r="F149" s="43"/>
      <c r="G149" s="43"/>
      <c r="H149" s="43"/>
      <c r="I149" s="18"/>
      <c r="J149" s="19" t="s">
        <v>23</v>
      </c>
      <c r="K149" s="20"/>
      <c r="L149" s="20"/>
      <c r="M149" s="223"/>
      <c r="N149" s="215"/>
      <c r="O149" s="45"/>
      <c r="P149" s="38">
        <f t="shared" ref="P149:P151" si="43">U149</f>
        <v>0</v>
      </c>
      <c r="Q149" s="19" t="s">
        <v>8</v>
      </c>
      <c r="R149" s="40">
        <f t="shared" si="18"/>
        <v>0</v>
      </c>
      <c r="S149" s="19" t="s">
        <v>9</v>
      </c>
      <c r="T149" s="22" t="str">
        <f t="shared" si="41"/>
        <v xml:space="preserve"> </v>
      </c>
      <c r="U149" s="21">
        <f>DATEDIF(I149,K149,"y")</f>
        <v>0</v>
      </c>
      <c r="V149" s="19" t="s">
        <v>8</v>
      </c>
      <c r="W149" s="19">
        <f>DATEDIF(I149,K149,"ym")</f>
        <v>0</v>
      </c>
      <c r="X149" s="19" t="s">
        <v>9</v>
      </c>
      <c r="Y149" s="19">
        <f>DATEDIF(I149,K149,"md")</f>
        <v>0</v>
      </c>
      <c r="Z149" s="20" t="s">
        <v>10</v>
      </c>
      <c r="AA149" s="22"/>
    </row>
    <row r="150" spans="1:36" ht="20.149999999999999" hidden="1" customHeight="1" x14ac:dyDescent="0.2">
      <c r="A150" s="4"/>
      <c r="B150" s="31"/>
      <c r="C150" s="4"/>
      <c r="D150" s="27"/>
      <c r="E150" s="34"/>
      <c r="F150" s="43"/>
      <c r="G150" s="43"/>
      <c r="H150" s="43"/>
      <c r="I150" s="59"/>
      <c r="J150" s="54"/>
      <c r="K150" s="60"/>
      <c r="L150" s="60"/>
      <c r="M150" s="223"/>
      <c r="N150" s="215"/>
      <c r="O150" s="61"/>
      <c r="P150" s="53">
        <f t="shared" si="43"/>
        <v>0</v>
      </c>
      <c r="Q150" s="54" t="s">
        <v>8</v>
      </c>
      <c r="R150" s="55">
        <f t="shared" si="18"/>
        <v>0</v>
      </c>
      <c r="S150" s="54" t="s">
        <v>9</v>
      </c>
      <c r="T150" s="62" t="str">
        <f t="shared" si="41"/>
        <v xml:space="preserve"> </v>
      </c>
      <c r="U150" s="63">
        <f>DATEDIF(I150,K150,"y")</f>
        <v>0</v>
      </c>
      <c r="V150" s="54" t="s">
        <v>8</v>
      </c>
      <c r="W150" s="54">
        <f>DATEDIF(I150,K150,"ym")</f>
        <v>0</v>
      </c>
      <c r="X150" s="54" t="s">
        <v>9</v>
      </c>
      <c r="Y150" s="54">
        <f>DATEDIF(I150,K150,"md")</f>
        <v>0</v>
      </c>
      <c r="Z150" s="64" t="s">
        <v>10</v>
      </c>
      <c r="AA150" s="62"/>
    </row>
    <row r="151" spans="1:36" ht="20.149999999999999" hidden="1" customHeight="1" thickBot="1" x14ac:dyDescent="0.25">
      <c r="A151" s="4"/>
      <c r="B151" s="31"/>
      <c r="C151" s="4"/>
      <c r="D151" s="27"/>
      <c r="E151" s="34"/>
      <c r="F151" s="43"/>
      <c r="G151" s="43"/>
      <c r="H151" s="43"/>
      <c r="I151" s="59"/>
      <c r="J151" s="54"/>
      <c r="K151" s="60"/>
      <c r="L151" s="20"/>
      <c r="M151" s="223"/>
      <c r="N151" s="215"/>
      <c r="O151" s="61"/>
      <c r="P151" s="53">
        <f t="shared" si="43"/>
        <v>0</v>
      </c>
      <c r="Q151" s="54" t="s">
        <v>8</v>
      </c>
      <c r="R151" s="55">
        <f t="shared" si="18"/>
        <v>0</v>
      </c>
      <c r="S151" s="54" t="s">
        <v>9</v>
      </c>
      <c r="T151" s="62" t="str">
        <f t="shared" si="41"/>
        <v xml:space="preserve"> </v>
      </c>
      <c r="U151" s="63">
        <f>DATEDIF(I151,K151,"y")</f>
        <v>0</v>
      </c>
      <c r="V151" s="54" t="s">
        <v>8</v>
      </c>
      <c r="W151" s="54">
        <f>DATEDIF(I151,K151,"ym")</f>
        <v>0</v>
      </c>
      <c r="X151" s="54" t="s">
        <v>9</v>
      </c>
      <c r="Y151" s="54">
        <f>DATEDIF(I151,K151,"md")</f>
        <v>0</v>
      </c>
      <c r="Z151" s="64" t="s">
        <v>10</v>
      </c>
      <c r="AA151" s="62"/>
    </row>
    <row r="152" spans="1:36" ht="20.149999999999999" hidden="1" customHeight="1" thickTop="1" x14ac:dyDescent="0.2">
      <c r="A152" s="4"/>
      <c r="B152" s="31"/>
      <c r="C152" s="4"/>
      <c r="D152" s="27"/>
      <c r="E152" s="34"/>
      <c r="F152" s="43"/>
      <c r="G152" s="43"/>
      <c r="H152" s="43"/>
      <c r="I152" s="59"/>
      <c r="J152" s="54"/>
      <c r="K152" s="60"/>
      <c r="L152" s="20"/>
      <c r="M152" s="223"/>
      <c r="N152" s="215"/>
      <c r="O152" s="102" t="s">
        <v>51</v>
      </c>
      <c r="P152" s="103">
        <f>U152</f>
        <v>7</v>
      </c>
      <c r="Q152" s="104" t="s">
        <v>8</v>
      </c>
      <c r="R152" s="105">
        <f>IF(Y152/15&gt;0,W152+ROUND(Y152/30,0),W152)</f>
        <v>10</v>
      </c>
      <c r="S152" s="104" t="s">
        <v>9</v>
      </c>
      <c r="T152" s="106" t="str">
        <f t="shared" si="41"/>
        <v xml:space="preserve"> </v>
      </c>
      <c r="U152" s="103">
        <f>SUMIF(T147:T151,"○",U147:U151)</f>
        <v>7</v>
      </c>
      <c r="V152" s="111" t="s">
        <v>8</v>
      </c>
      <c r="W152" s="112">
        <f>SUMIF(T147:T151,"○",W147:W151)</f>
        <v>9</v>
      </c>
      <c r="X152" s="111" t="s">
        <v>9</v>
      </c>
      <c r="Y152" s="112">
        <f>SUMIF(T147:T151,"○",Y147:Y151)</f>
        <v>16</v>
      </c>
      <c r="Z152" s="113" t="s">
        <v>10</v>
      </c>
      <c r="AA152" s="114"/>
    </row>
    <row r="153" spans="1:36" ht="20.149999999999999" hidden="1" customHeight="1" thickBot="1" x14ac:dyDescent="0.25">
      <c r="A153" s="4"/>
      <c r="B153" s="31"/>
      <c r="C153" s="4"/>
      <c r="D153" s="27"/>
      <c r="E153" s="34"/>
      <c r="F153" s="43"/>
      <c r="G153" s="43"/>
      <c r="H153" s="43"/>
      <c r="I153" s="59"/>
      <c r="J153" s="54"/>
      <c r="K153" s="64"/>
      <c r="L153" s="64"/>
      <c r="M153" s="223"/>
      <c r="N153" s="215"/>
      <c r="O153" s="107" t="s">
        <v>52</v>
      </c>
      <c r="P153" s="53">
        <f>U153</f>
        <v>0</v>
      </c>
      <c r="Q153" s="54" t="s">
        <v>8</v>
      </c>
      <c r="R153" s="55">
        <f>IF(Y153/15&gt;0,W153+ROUND(Y153/30,0),W153)</f>
        <v>0</v>
      </c>
      <c r="S153" s="64" t="s">
        <v>9</v>
      </c>
      <c r="T153" s="62" t="str">
        <f t="shared" si="41"/>
        <v xml:space="preserve"> </v>
      </c>
      <c r="U153" s="115">
        <f>SUMIF(T147:T151,"△",U147:U151)</f>
        <v>0</v>
      </c>
      <c r="V153" s="116" t="s">
        <v>8</v>
      </c>
      <c r="W153" s="117">
        <f>SUMIF(T147:T151,"△",W147:W151)</f>
        <v>0</v>
      </c>
      <c r="X153" s="116" t="s">
        <v>9</v>
      </c>
      <c r="Y153" s="117">
        <f>SUMIF(T147:T151,"△",Y147:Y151)</f>
        <v>0</v>
      </c>
      <c r="Z153" s="118" t="s">
        <v>10</v>
      </c>
      <c r="AA153" s="119"/>
      <c r="AC153" s="1">
        <f>P159*12+R159</f>
        <v>0</v>
      </c>
      <c r="AD153" s="42" t="s">
        <v>69</v>
      </c>
      <c r="AE153" s="42">
        <f>ROUNDDOWN(AC153/3,0)</f>
        <v>0</v>
      </c>
      <c r="AF153" s="1" t="s">
        <v>70</v>
      </c>
      <c r="AG153" s="1">
        <f>ROUNDDOWN(AE153/12,0)</f>
        <v>0</v>
      </c>
      <c r="AH153" s="1" t="s">
        <v>71</v>
      </c>
      <c r="AI153" s="1">
        <f>ROUNDDOWN(AE153-AG153*12,0)</f>
        <v>0</v>
      </c>
      <c r="AJ153" s="1" t="s">
        <v>68</v>
      </c>
    </row>
    <row r="154" spans="1:36" ht="20.149999999999999" hidden="1" customHeight="1" thickTop="1" thickBot="1" x14ac:dyDescent="0.25">
      <c r="A154" s="5"/>
      <c r="B154" s="29"/>
      <c r="C154" s="5"/>
      <c r="D154" s="12"/>
      <c r="E154" s="35"/>
      <c r="F154" s="44"/>
      <c r="G154" s="44"/>
      <c r="H154" s="44"/>
      <c r="I154" s="23"/>
      <c r="J154" s="24"/>
      <c r="K154" s="25"/>
      <c r="L154" s="136"/>
      <c r="M154" s="224"/>
      <c r="N154" s="185"/>
      <c r="O154" s="108" t="s">
        <v>53</v>
      </c>
      <c r="P154" s="56">
        <f>P152+AG145</f>
        <v>7</v>
      </c>
      <c r="Q154" s="57" t="s">
        <v>54</v>
      </c>
      <c r="R154" s="58">
        <f>R152+AI145</f>
        <v>10</v>
      </c>
      <c r="S154" s="57" t="s">
        <v>55</v>
      </c>
      <c r="T154" s="78" t="str">
        <f t="shared" si="41"/>
        <v xml:space="preserve"> </v>
      </c>
      <c r="U154" s="120">
        <f>IF(R154/12&gt;1,P154+ROUNDDOWN(R154/12,0),P154)</f>
        <v>7</v>
      </c>
      <c r="V154" s="121" t="s">
        <v>54</v>
      </c>
      <c r="W154" s="121">
        <f>IF(R154/12&gt;1,R154-ROUNDDOWN(R154/12,0)*12,R154)</f>
        <v>10</v>
      </c>
      <c r="X154" s="121" t="s">
        <v>55</v>
      </c>
      <c r="Y154" s="121"/>
      <c r="Z154" s="122"/>
      <c r="AA154" s="123" t="str">
        <f>VLOOKUP(U154*12+W154,月⇒ランク!A:B,2,TRUE)</f>
        <v>Ｇ</v>
      </c>
      <c r="AB154" s="1">
        <f>U160*12+W160</f>
        <v>94</v>
      </c>
    </row>
    <row r="155" spans="1:36" ht="20.149999999999999" customHeight="1" x14ac:dyDescent="0.2">
      <c r="A155" s="3">
        <v>20</v>
      </c>
      <c r="B155" s="28" t="s">
        <v>15</v>
      </c>
      <c r="C155" s="3" t="s">
        <v>80</v>
      </c>
      <c r="D155" s="32">
        <v>24119</v>
      </c>
      <c r="E155" s="33">
        <f>DATEDIF(D155,$O$1,"y")</f>
        <v>59</v>
      </c>
      <c r="F155" s="41"/>
      <c r="G155" s="43" t="s">
        <v>11</v>
      </c>
      <c r="H155" s="43" t="s">
        <v>5</v>
      </c>
      <c r="I155" s="59">
        <v>42902</v>
      </c>
      <c r="J155" s="54" t="s">
        <v>23</v>
      </c>
      <c r="K155" s="60" t="s">
        <v>6</v>
      </c>
      <c r="L155" s="17" t="s">
        <v>85</v>
      </c>
      <c r="M155" s="222"/>
      <c r="N155" s="214"/>
      <c r="O155" s="61" t="s">
        <v>77</v>
      </c>
      <c r="P155" s="37">
        <f t="shared" si="42"/>
        <v>7</v>
      </c>
      <c r="Q155" s="14" t="s">
        <v>8</v>
      </c>
      <c r="R155" s="39">
        <f t="shared" si="18"/>
        <v>10</v>
      </c>
      <c r="S155" s="14" t="s">
        <v>9</v>
      </c>
      <c r="T155" s="17" t="str">
        <f t="shared" si="41"/>
        <v>○</v>
      </c>
      <c r="U155" s="16">
        <f>DATEDIF(I155,$O$1,"y")</f>
        <v>7</v>
      </c>
      <c r="V155" s="14" t="s">
        <v>8</v>
      </c>
      <c r="W155" s="14">
        <f>DATEDIF(I155,$O$1,"ym")</f>
        <v>9</v>
      </c>
      <c r="X155" s="14" t="s">
        <v>9</v>
      </c>
      <c r="Y155" s="14">
        <f>DATEDIF(I155,$O$1,"md")</f>
        <v>16</v>
      </c>
      <c r="Z155" s="15" t="s">
        <v>10</v>
      </c>
      <c r="AA155" s="17"/>
    </row>
    <row r="156" spans="1:36" ht="20.149999999999999" customHeight="1" x14ac:dyDescent="0.2">
      <c r="A156" s="4"/>
      <c r="B156" s="31"/>
      <c r="C156" s="4"/>
      <c r="D156" s="27"/>
      <c r="E156" s="34"/>
      <c r="F156" s="43"/>
      <c r="G156" s="43" t="s">
        <v>29</v>
      </c>
      <c r="H156" s="43" t="s">
        <v>150</v>
      </c>
      <c r="I156" s="18">
        <v>41775</v>
      </c>
      <c r="J156" s="19" t="s">
        <v>23</v>
      </c>
      <c r="K156" s="26">
        <v>42901</v>
      </c>
      <c r="L156" s="26"/>
      <c r="M156" s="223"/>
      <c r="N156" s="215"/>
      <c r="O156" s="45" t="s">
        <v>77</v>
      </c>
      <c r="P156" s="38">
        <f t="shared" si="42"/>
        <v>3</v>
      </c>
      <c r="Q156" s="19" t="s">
        <v>8</v>
      </c>
      <c r="R156" s="40">
        <f t="shared" si="18"/>
        <v>1</v>
      </c>
      <c r="S156" s="19" t="s">
        <v>9</v>
      </c>
      <c r="T156" s="22" t="str">
        <f t="shared" si="41"/>
        <v xml:space="preserve"> </v>
      </c>
      <c r="U156" s="21">
        <f>DATEDIF(I156,K156,"y")</f>
        <v>3</v>
      </c>
      <c r="V156" s="19" t="s">
        <v>8</v>
      </c>
      <c r="W156" s="19">
        <f>DATEDIF(I156,K156,"ym")</f>
        <v>0</v>
      </c>
      <c r="X156" s="19" t="s">
        <v>9</v>
      </c>
      <c r="Y156" s="19">
        <f>DATEDIF(I156,K156,"md")</f>
        <v>30</v>
      </c>
      <c r="Z156" s="20" t="s">
        <v>10</v>
      </c>
      <c r="AA156" s="22"/>
    </row>
    <row r="157" spans="1:36" ht="20.149999999999999" hidden="1" customHeight="1" thickBot="1" x14ac:dyDescent="0.25">
      <c r="A157" s="4"/>
      <c r="B157" s="31"/>
      <c r="C157" s="4"/>
      <c r="D157" s="27"/>
      <c r="E157" s="34"/>
      <c r="F157" s="43"/>
      <c r="G157" s="43"/>
      <c r="H157" s="43"/>
      <c r="I157" s="18"/>
      <c r="J157" s="19" t="s">
        <v>23</v>
      </c>
      <c r="K157" s="20"/>
      <c r="L157" s="26"/>
      <c r="M157" s="223"/>
      <c r="N157" s="215"/>
      <c r="O157" s="45"/>
      <c r="P157" s="38">
        <f t="shared" si="42"/>
        <v>0</v>
      </c>
      <c r="Q157" s="19" t="s">
        <v>8</v>
      </c>
      <c r="R157" s="40">
        <f t="shared" ref="R157" si="44">IF(Y157&gt;=15,W157+1,W157)</f>
        <v>0</v>
      </c>
      <c r="S157" s="19" t="s">
        <v>9</v>
      </c>
      <c r="T157" s="22" t="str">
        <f t="shared" si="41"/>
        <v xml:space="preserve"> </v>
      </c>
      <c r="U157" s="21">
        <f>DATEDIF(I157,K157,"y")</f>
        <v>0</v>
      </c>
      <c r="V157" s="19" t="s">
        <v>8</v>
      </c>
      <c r="W157" s="19">
        <f>DATEDIF(I157,K157,"ym")</f>
        <v>0</v>
      </c>
      <c r="X157" s="19" t="s">
        <v>9</v>
      </c>
      <c r="Y157" s="19">
        <f>DATEDIF(I157,K157,"md")</f>
        <v>0</v>
      </c>
      <c r="Z157" s="20" t="s">
        <v>10</v>
      </c>
      <c r="AA157" s="22"/>
    </row>
    <row r="158" spans="1:36" ht="20.149999999999999" hidden="1" customHeight="1" thickTop="1" x14ac:dyDescent="0.2">
      <c r="A158" s="4"/>
      <c r="B158" s="31"/>
      <c r="C158" s="4"/>
      <c r="D158" s="27"/>
      <c r="E158" s="34"/>
      <c r="F158" s="43"/>
      <c r="G158" s="43"/>
      <c r="H158" s="43"/>
      <c r="I158" s="59"/>
      <c r="J158" s="54"/>
      <c r="K158" s="60"/>
      <c r="L158" s="162"/>
      <c r="M158" s="223"/>
      <c r="N158" s="215"/>
      <c r="O158" s="102" t="s">
        <v>51</v>
      </c>
      <c r="P158" s="103">
        <f>U158</f>
        <v>7</v>
      </c>
      <c r="Q158" s="104" t="s">
        <v>8</v>
      </c>
      <c r="R158" s="105">
        <f>IF(Y158/15&gt;0,W158+ROUND(Y158/30,0),W158)</f>
        <v>10</v>
      </c>
      <c r="S158" s="104" t="s">
        <v>9</v>
      </c>
      <c r="T158" s="106" t="str">
        <f t="shared" si="41"/>
        <v xml:space="preserve"> </v>
      </c>
      <c r="U158" s="103">
        <f>SUMIF(T155:T157,"○",U155:U157)</f>
        <v>7</v>
      </c>
      <c r="V158" s="111" t="s">
        <v>8</v>
      </c>
      <c r="W158" s="112">
        <f>SUMIF(T155:T157,"○",W155:W157)</f>
        <v>9</v>
      </c>
      <c r="X158" s="111" t="s">
        <v>9</v>
      </c>
      <c r="Y158" s="112">
        <f>SUMIF(T155:T157,"○",Y155:Y157)</f>
        <v>16</v>
      </c>
      <c r="Z158" s="113" t="s">
        <v>10</v>
      </c>
      <c r="AA158" s="114"/>
    </row>
    <row r="159" spans="1:36" ht="20.149999999999999" hidden="1" customHeight="1" thickBot="1" x14ac:dyDescent="0.25">
      <c r="A159" s="4"/>
      <c r="B159" s="31"/>
      <c r="C159" s="4"/>
      <c r="D159" s="27"/>
      <c r="E159" s="34"/>
      <c r="F159" s="43"/>
      <c r="G159" s="43"/>
      <c r="H159" s="43"/>
      <c r="I159" s="59"/>
      <c r="J159" s="54"/>
      <c r="K159" s="64"/>
      <c r="L159" s="64"/>
      <c r="M159" s="223"/>
      <c r="N159" s="215"/>
      <c r="O159" s="107" t="s">
        <v>52</v>
      </c>
      <c r="P159" s="53">
        <f>U159</f>
        <v>0</v>
      </c>
      <c r="Q159" s="54" t="s">
        <v>8</v>
      </c>
      <c r="R159" s="55">
        <f>IF(Y159/15&gt;0,W159+ROUND(Y159/30,0),W159)</f>
        <v>0</v>
      </c>
      <c r="S159" s="64" t="s">
        <v>9</v>
      </c>
      <c r="T159" s="62" t="str">
        <f t="shared" si="41"/>
        <v xml:space="preserve"> </v>
      </c>
      <c r="U159" s="115">
        <f>SUMIF(T155:T157,"△",U155:U157)</f>
        <v>0</v>
      </c>
      <c r="V159" s="116" t="s">
        <v>8</v>
      </c>
      <c r="W159" s="117">
        <f>SUMIF(T155:T157,"△",W155:W157)</f>
        <v>0</v>
      </c>
      <c r="X159" s="116" t="s">
        <v>9</v>
      </c>
      <c r="Y159" s="117">
        <f>SUMIF(T155:T157,"△",Y155:Y157)</f>
        <v>0</v>
      </c>
      <c r="Z159" s="118" t="s">
        <v>10</v>
      </c>
      <c r="AA159" s="119"/>
      <c r="AC159" s="1">
        <f>P165*12+R165</f>
        <v>0</v>
      </c>
      <c r="AD159" s="42" t="s">
        <v>69</v>
      </c>
      <c r="AE159" s="42">
        <f>ROUNDDOWN(AC159/3,0)</f>
        <v>0</v>
      </c>
      <c r="AF159" s="1" t="s">
        <v>70</v>
      </c>
      <c r="AG159" s="1">
        <f>ROUNDDOWN(AE159/12,0)</f>
        <v>0</v>
      </c>
      <c r="AH159" s="1" t="s">
        <v>71</v>
      </c>
      <c r="AI159" s="1">
        <f>ROUNDDOWN(AE159-AG159*12,0)</f>
        <v>0</v>
      </c>
      <c r="AJ159" s="1" t="s">
        <v>68</v>
      </c>
    </row>
    <row r="160" spans="1:36" ht="20.149999999999999" hidden="1" customHeight="1" thickTop="1" thickBot="1" x14ac:dyDescent="0.25">
      <c r="A160" s="5"/>
      <c r="B160" s="29"/>
      <c r="C160" s="5"/>
      <c r="D160" s="12"/>
      <c r="E160" s="35"/>
      <c r="F160" s="44"/>
      <c r="G160" s="44"/>
      <c r="H160" s="44"/>
      <c r="I160" s="23"/>
      <c r="J160" s="24"/>
      <c r="K160" s="25"/>
      <c r="L160" s="136"/>
      <c r="M160" s="224"/>
      <c r="N160" s="185"/>
      <c r="O160" s="108" t="s">
        <v>53</v>
      </c>
      <c r="P160" s="56">
        <f>P158+AG153</f>
        <v>7</v>
      </c>
      <c r="Q160" s="57" t="s">
        <v>54</v>
      </c>
      <c r="R160" s="58">
        <f>R158+AI153</f>
        <v>10</v>
      </c>
      <c r="S160" s="57" t="s">
        <v>55</v>
      </c>
      <c r="T160" s="78" t="str">
        <f t="shared" si="41"/>
        <v xml:space="preserve"> </v>
      </c>
      <c r="U160" s="120">
        <f>IF(R160/12&gt;1,P160+ROUNDDOWN(R160/12,0),P160)</f>
        <v>7</v>
      </c>
      <c r="V160" s="121" t="s">
        <v>54</v>
      </c>
      <c r="W160" s="121">
        <f>IF(R160/12&gt;1,R160-ROUNDDOWN(R160/12,0)*12,R160)</f>
        <v>10</v>
      </c>
      <c r="X160" s="121" t="s">
        <v>55</v>
      </c>
      <c r="Y160" s="121"/>
      <c r="Z160" s="122"/>
      <c r="AA160" s="123" t="str">
        <f>VLOOKUP(U160*12+W160,月⇒ランク!A:B,2,TRUE)</f>
        <v>Ｇ</v>
      </c>
      <c r="AB160" s="1">
        <f>U166*12+W166</f>
        <v>66</v>
      </c>
    </row>
    <row r="161" spans="1:36" ht="20.149999999999999" customHeight="1" x14ac:dyDescent="0.2">
      <c r="A161" s="3">
        <v>21</v>
      </c>
      <c r="B161" s="28" t="s">
        <v>15</v>
      </c>
      <c r="C161" s="3" t="s">
        <v>80</v>
      </c>
      <c r="D161" s="32">
        <v>23186</v>
      </c>
      <c r="E161" s="33">
        <f>DATEDIF(D161,$O$1,"y")</f>
        <v>61</v>
      </c>
      <c r="F161" s="41"/>
      <c r="G161" s="41" t="s">
        <v>11</v>
      </c>
      <c r="H161" s="41" t="s">
        <v>5</v>
      </c>
      <c r="I161" s="13">
        <v>43739</v>
      </c>
      <c r="J161" s="14" t="s">
        <v>23</v>
      </c>
      <c r="K161" s="15" t="s">
        <v>6</v>
      </c>
      <c r="L161" s="17" t="s">
        <v>85</v>
      </c>
      <c r="M161" s="222"/>
      <c r="N161" s="214"/>
      <c r="O161" s="65" t="s">
        <v>77</v>
      </c>
      <c r="P161" s="37">
        <f t="shared" ref="P161:P165" si="45">U161</f>
        <v>5</v>
      </c>
      <c r="Q161" s="14" t="s">
        <v>8</v>
      </c>
      <c r="R161" s="39">
        <f>IF(Y161&gt;=15,W161+1,W161)</f>
        <v>6</v>
      </c>
      <c r="S161" s="14" t="s">
        <v>9</v>
      </c>
      <c r="T161" s="17" t="str">
        <f t="shared" si="41"/>
        <v>○</v>
      </c>
      <c r="U161" s="16">
        <f>DATEDIF(I161,$O$1,"y")</f>
        <v>5</v>
      </c>
      <c r="V161" s="14" t="s">
        <v>8</v>
      </c>
      <c r="W161" s="14">
        <f>DATEDIF(I161,$O$1,"ym")</f>
        <v>6</v>
      </c>
      <c r="X161" s="14" t="s">
        <v>9</v>
      </c>
      <c r="Y161" s="14">
        <f>DATEDIF(I161,$O$1,"md")</f>
        <v>0</v>
      </c>
      <c r="Z161" s="15" t="s">
        <v>10</v>
      </c>
      <c r="AA161" s="17"/>
    </row>
    <row r="162" spans="1:36" ht="20.149999999999999" hidden="1" customHeight="1" x14ac:dyDescent="0.2">
      <c r="A162" s="4"/>
      <c r="B162" s="31"/>
      <c r="C162" s="4"/>
      <c r="D162" s="27"/>
      <c r="E162" s="34"/>
      <c r="F162" s="43"/>
      <c r="G162" s="43"/>
      <c r="H162" s="43"/>
      <c r="I162" s="18"/>
      <c r="J162" s="19" t="s">
        <v>23</v>
      </c>
      <c r="K162" s="26"/>
      <c r="L162" s="26"/>
      <c r="M162" s="223"/>
      <c r="N162" s="215"/>
      <c r="O162" s="45"/>
      <c r="P162" s="38">
        <f t="shared" si="45"/>
        <v>0</v>
      </c>
      <c r="Q162" s="19" t="s">
        <v>8</v>
      </c>
      <c r="R162" s="40">
        <f>IF(Y162&gt;=15,W162+1,W162)</f>
        <v>0</v>
      </c>
      <c r="S162" s="19" t="s">
        <v>9</v>
      </c>
      <c r="T162" s="22" t="str">
        <f t="shared" si="41"/>
        <v xml:space="preserve"> </v>
      </c>
      <c r="U162" s="21">
        <f>DATEDIF(I162,K162,"y")</f>
        <v>0</v>
      </c>
      <c r="V162" s="19" t="s">
        <v>8</v>
      </c>
      <c r="W162" s="19">
        <f>DATEDIF(I162,K162,"ym")</f>
        <v>0</v>
      </c>
      <c r="X162" s="19" t="s">
        <v>9</v>
      </c>
      <c r="Y162" s="19">
        <f>DATEDIF(I162,K162,"md")</f>
        <v>0</v>
      </c>
      <c r="Z162" s="20" t="s">
        <v>10</v>
      </c>
      <c r="AA162" s="22"/>
    </row>
    <row r="163" spans="1:36" ht="20.149999999999999" hidden="1" customHeight="1" thickBot="1" x14ac:dyDescent="0.25">
      <c r="A163" s="4"/>
      <c r="B163" s="31"/>
      <c r="C163" s="4"/>
      <c r="D163" s="27"/>
      <c r="E163" s="34"/>
      <c r="F163" s="43"/>
      <c r="G163" s="43"/>
      <c r="H163" s="43"/>
      <c r="I163" s="59"/>
      <c r="J163" s="54"/>
      <c r="K163" s="60"/>
      <c r="L163" s="26"/>
      <c r="M163" s="223"/>
      <c r="N163" s="215"/>
      <c r="O163" s="61"/>
      <c r="P163" s="53">
        <f t="shared" si="45"/>
        <v>0</v>
      </c>
      <c r="Q163" s="54" t="s">
        <v>8</v>
      </c>
      <c r="R163" s="55">
        <f t="shared" ref="R163" si="46">IF(Y163&gt;=15,W163+1,W163)</f>
        <v>0</v>
      </c>
      <c r="S163" s="54" t="s">
        <v>9</v>
      </c>
      <c r="T163" s="62" t="str">
        <f t="shared" si="41"/>
        <v xml:space="preserve"> </v>
      </c>
      <c r="U163" s="63">
        <f>DATEDIF(I163,K163,"y")</f>
        <v>0</v>
      </c>
      <c r="V163" s="54" t="s">
        <v>8</v>
      </c>
      <c r="W163" s="54">
        <f>DATEDIF(I163,K163,"ym")</f>
        <v>0</v>
      </c>
      <c r="X163" s="54" t="s">
        <v>9</v>
      </c>
      <c r="Y163" s="54">
        <f>DATEDIF(I163,K163,"md")</f>
        <v>0</v>
      </c>
      <c r="Z163" s="64" t="s">
        <v>10</v>
      </c>
      <c r="AA163" s="62"/>
    </row>
    <row r="164" spans="1:36" ht="20.149999999999999" hidden="1" customHeight="1" thickTop="1" x14ac:dyDescent="0.2">
      <c r="A164" s="124"/>
      <c r="B164" s="31"/>
      <c r="C164" s="4"/>
      <c r="D164" s="27"/>
      <c r="E164" s="34"/>
      <c r="F164" s="43"/>
      <c r="G164" s="43"/>
      <c r="H164" s="43"/>
      <c r="I164" s="59"/>
      <c r="J164" s="54"/>
      <c r="K164" s="60"/>
      <c r="L164" s="26"/>
      <c r="M164" s="223"/>
      <c r="N164" s="215"/>
      <c r="O164" s="102" t="s">
        <v>51</v>
      </c>
      <c r="P164" s="103">
        <f t="shared" si="45"/>
        <v>5</v>
      </c>
      <c r="Q164" s="104" t="s">
        <v>8</v>
      </c>
      <c r="R164" s="105">
        <f>IF(Y164/15&gt;0,W164+ROUND(Y164/30,0),W164)</f>
        <v>6</v>
      </c>
      <c r="S164" s="104" t="s">
        <v>9</v>
      </c>
      <c r="T164" s="106" t="str">
        <f t="shared" si="41"/>
        <v xml:space="preserve"> </v>
      </c>
      <c r="U164" s="103">
        <f>SUMIF(T161:T163,"○",U161:U163)</f>
        <v>5</v>
      </c>
      <c r="V164" s="111" t="s">
        <v>8</v>
      </c>
      <c r="W164" s="112">
        <f>SUMIF(T161:T163,"○",W161:W163)</f>
        <v>6</v>
      </c>
      <c r="X164" s="111" t="s">
        <v>9</v>
      </c>
      <c r="Y164" s="112">
        <f>SUMIF(T161:T163,"○",Y161:Y163)</f>
        <v>0</v>
      </c>
      <c r="Z164" s="113" t="s">
        <v>10</v>
      </c>
      <c r="AA164" s="114"/>
    </row>
    <row r="165" spans="1:36" ht="20.149999999999999" hidden="1" customHeight="1" thickBot="1" x14ac:dyDescent="0.25">
      <c r="A165" s="4"/>
      <c r="B165" s="31"/>
      <c r="C165" s="4"/>
      <c r="D165" s="27"/>
      <c r="E165" s="34"/>
      <c r="F165" s="43"/>
      <c r="G165" s="43"/>
      <c r="H165" s="43"/>
      <c r="I165" s="59"/>
      <c r="J165" s="54"/>
      <c r="K165" s="64"/>
      <c r="L165" s="62"/>
      <c r="M165" s="223"/>
      <c r="N165" s="215"/>
      <c r="O165" s="107" t="s">
        <v>52</v>
      </c>
      <c r="P165" s="53">
        <f t="shared" si="45"/>
        <v>0</v>
      </c>
      <c r="Q165" s="54" t="s">
        <v>8</v>
      </c>
      <c r="R165" s="55">
        <f>IF(Y165/15&gt;0,W165+ROUND(Y165/30,0),W165)</f>
        <v>0</v>
      </c>
      <c r="S165" s="64" t="s">
        <v>9</v>
      </c>
      <c r="T165" s="62" t="str">
        <f t="shared" ref="T165:T180" si="47">IF(OR(L:L="現施設",L:L="同一法人"),"○",IF(L:L="他法人","△"," "))</f>
        <v xml:space="preserve"> </v>
      </c>
      <c r="U165" s="115">
        <f>SUMIF(T161:T163,"△",U161:U163)</f>
        <v>0</v>
      </c>
      <c r="V165" s="116" t="s">
        <v>8</v>
      </c>
      <c r="W165" s="117">
        <f>SUMIF(T161:T163,"△",W161:W163)</f>
        <v>0</v>
      </c>
      <c r="X165" s="116" t="s">
        <v>9</v>
      </c>
      <c r="Y165" s="117">
        <f>SUMIF(T161:T163,"△",Y161:Y163)</f>
        <v>0</v>
      </c>
      <c r="Z165" s="118" t="s">
        <v>10</v>
      </c>
      <c r="AA165" s="119"/>
      <c r="AC165" s="1">
        <f>P128*12+R128</f>
        <v>0</v>
      </c>
      <c r="AD165" s="42" t="s">
        <v>69</v>
      </c>
      <c r="AE165" s="42">
        <f>ROUNDDOWN(AC165/3,0)</f>
        <v>0</v>
      </c>
      <c r="AF165" s="1" t="s">
        <v>70</v>
      </c>
      <c r="AG165" s="1">
        <f>ROUNDDOWN(AE165/12,0)</f>
        <v>0</v>
      </c>
      <c r="AH165" s="1" t="s">
        <v>71</v>
      </c>
      <c r="AI165" s="1">
        <f>ROUNDDOWN(AE165-AG165*12,0)</f>
        <v>0</v>
      </c>
      <c r="AJ165" s="1" t="s">
        <v>68</v>
      </c>
    </row>
    <row r="166" spans="1:36" ht="20.149999999999999" hidden="1" customHeight="1" thickTop="1" thickBot="1" x14ac:dyDescent="0.25">
      <c r="A166" s="5"/>
      <c r="B166" s="29"/>
      <c r="C166" s="5"/>
      <c r="D166" s="12"/>
      <c r="E166" s="35"/>
      <c r="F166" s="44"/>
      <c r="G166" s="44"/>
      <c r="H166" s="44"/>
      <c r="I166" s="23"/>
      <c r="J166" s="24"/>
      <c r="K166" s="25"/>
      <c r="L166" s="136"/>
      <c r="M166" s="224"/>
      <c r="N166" s="185"/>
      <c r="O166" s="108" t="s">
        <v>53</v>
      </c>
      <c r="P166" s="56">
        <f>P164+AG159</f>
        <v>5</v>
      </c>
      <c r="Q166" s="57" t="s">
        <v>54</v>
      </c>
      <c r="R166" s="58">
        <f>R164+AI159</f>
        <v>6</v>
      </c>
      <c r="S166" s="57" t="s">
        <v>55</v>
      </c>
      <c r="T166" s="78" t="str">
        <f t="shared" si="47"/>
        <v xml:space="preserve"> </v>
      </c>
      <c r="U166" s="120">
        <f>IF(R166/12&gt;1,P166+ROUNDDOWN(R166/12,0),P166)</f>
        <v>5</v>
      </c>
      <c r="V166" s="121" t="s">
        <v>54</v>
      </c>
      <c r="W166" s="121">
        <f>IF(R166/12&gt;1,R166-ROUNDDOWN(R166/12,0)*12,R166)</f>
        <v>6</v>
      </c>
      <c r="X166" s="121" t="s">
        <v>55</v>
      </c>
      <c r="Y166" s="121"/>
      <c r="Z166" s="122"/>
      <c r="AA166" s="123" t="str">
        <f>VLOOKUP(U166*12+W166,月⇒ランク!A:B,2,TRUE)</f>
        <v>Ｈ</v>
      </c>
      <c r="AB166" s="1">
        <f>U129*12+W129</f>
        <v>128</v>
      </c>
    </row>
    <row r="167" spans="1:36" ht="20.149999999999999" customHeight="1" x14ac:dyDescent="0.2">
      <c r="A167" s="3">
        <v>22</v>
      </c>
      <c r="B167" s="28" t="s">
        <v>15</v>
      </c>
      <c r="C167" s="3" t="s">
        <v>80</v>
      </c>
      <c r="D167" s="32">
        <v>26982</v>
      </c>
      <c r="E167" s="33">
        <f>DATEDIF(D167,$O$1,"y")</f>
        <v>51</v>
      </c>
      <c r="F167" s="41"/>
      <c r="G167" s="41" t="s">
        <v>11</v>
      </c>
      <c r="H167" s="41" t="s">
        <v>5</v>
      </c>
      <c r="I167" s="13">
        <v>43922</v>
      </c>
      <c r="J167" s="14" t="s">
        <v>23</v>
      </c>
      <c r="K167" s="15" t="s">
        <v>6</v>
      </c>
      <c r="L167" s="17" t="s">
        <v>85</v>
      </c>
      <c r="M167" s="222"/>
      <c r="N167" s="214"/>
      <c r="O167" s="65" t="s">
        <v>77</v>
      </c>
      <c r="P167" s="37">
        <f>U167</f>
        <v>5</v>
      </c>
      <c r="Q167" s="14" t="s">
        <v>8</v>
      </c>
      <c r="R167" s="39">
        <f>IF(Y167&gt;=15,W167+1,W167)</f>
        <v>0</v>
      </c>
      <c r="S167" s="14" t="s">
        <v>9</v>
      </c>
      <c r="T167" s="17" t="str">
        <f t="shared" si="47"/>
        <v>○</v>
      </c>
      <c r="U167" s="16">
        <f>DATEDIF(I167,$O$1,"y")</f>
        <v>5</v>
      </c>
      <c r="V167" s="14" t="s">
        <v>8</v>
      </c>
      <c r="W167" s="14">
        <f>DATEDIF(I167,$O$1,"ym")</f>
        <v>0</v>
      </c>
      <c r="X167" s="14" t="s">
        <v>9</v>
      </c>
      <c r="Y167" s="14">
        <f>DATEDIF(I167,$O$1,"md")</f>
        <v>0</v>
      </c>
      <c r="Z167" s="15" t="s">
        <v>10</v>
      </c>
      <c r="AA167" s="17"/>
    </row>
    <row r="168" spans="1:36" ht="20.149999999999999" customHeight="1" x14ac:dyDescent="0.2">
      <c r="A168" s="4"/>
      <c r="B168" s="31"/>
      <c r="C168" s="4"/>
      <c r="D168" s="27"/>
      <c r="E168" s="34"/>
      <c r="F168" s="43"/>
      <c r="G168" s="43" t="s">
        <v>11</v>
      </c>
      <c r="H168" s="43" t="s">
        <v>5</v>
      </c>
      <c r="I168" s="18">
        <v>43556</v>
      </c>
      <c r="J168" s="19" t="s">
        <v>23</v>
      </c>
      <c r="K168" s="26">
        <v>43921</v>
      </c>
      <c r="L168" s="26"/>
      <c r="M168" s="223"/>
      <c r="N168" s="215"/>
      <c r="O168" s="45" t="s">
        <v>77</v>
      </c>
      <c r="P168" s="38">
        <f>U168</f>
        <v>0</v>
      </c>
      <c r="Q168" s="19" t="s">
        <v>8</v>
      </c>
      <c r="R168" s="40">
        <f>IF(Y168&gt;=15,W168+1,W168)</f>
        <v>12</v>
      </c>
      <c r="S168" s="19" t="s">
        <v>9</v>
      </c>
      <c r="T168" s="22" t="str">
        <f t="shared" si="47"/>
        <v xml:space="preserve"> </v>
      </c>
      <c r="U168" s="21">
        <f>DATEDIF(I168,K168,"y")</f>
        <v>0</v>
      </c>
      <c r="V168" s="19" t="s">
        <v>8</v>
      </c>
      <c r="W168" s="19">
        <f>DATEDIF(I168,K168,"ym")</f>
        <v>11</v>
      </c>
      <c r="X168" s="19" t="s">
        <v>9</v>
      </c>
      <c r="Y168" s="19">
        <f>DATEDIF(I168,K168,"md")</f>
        <v>30</v>
      </c>
      <c r="Z168" s="20" t="s">
        <v>10</v>
      </c>
      <c r="AA168" s="22"/>
    </row>
    <row r="169" spans="1:36" ht="20.149999999999999" customHeight="1" x14ac:dyDescent="0.2">
      <c r="A169" s="4"/>
      <c r="B169" s="31"/>
      <c r="C169" s="4"/>
      <c r="D169" s="27"/>
      <c r="E169" s="34"/>
      <c r="F169" s="43"/>
      <c r="G169" s="43" t="s">
        <v>11</v>
      </c>
      <c r="H169" s="43" t="s">
        <v>5</v>
      </c>
      <c r="I169" s="59">
        <v>41913</v>
      </c>
      <c r="J169" s="19" t="s">
        <v>23</v>
      </c>
      <c r="K169" s="60">
        <v>43555</v>
      </c>
      <c r="L169" s="26"/>
      <c r="M169" s="223"/>
      <c r="N169" s="215"/>
      <c r="O169" s="45" t="s">
        <v>77</v>
      </c>
      <c r="P169" s="38">
        <f>U169</f>
        <v>4</v>
      </c>
      <c r="Q169" s="19" t="s">
        <v>8</v>
      </c>
      <c r="R169" s="40">
        <f t="shared" ref="R169" si="48">IF(Y169&gt;=15,W169+1,W169)</f>
        <v>6</v>
      </c>
      <c r="S169" s="19" t="s">
        <v>9</v>
      </c>
      <c r="T169" s="22" t="str">
        <f t="shared" si="47"/>
        <v xml:space="preserve"> </v>
      </c>
      <c r="U169" s="21">
        <f>DATEDIF(I169,K169,"y")</f>
        <v>4</v>
      </c>
      <c r="V169" s="19" t="s">
        <v>8</v>
      </c>
      <c r="W169" s="19">
        <f>DATEDIF(I169,K169,"ym")</f>
        <v>5</v>
      </c>
      <c r="X169" s="19" t="s">
        <v>9</v>
      </c>
      <c r="Y169" s="19">
        <f>DATEDIF(I169,K169,"md")</f>
        <v>30</v>
      </c>
      <c r="Z169" s="20" t="s">
        <v>10</v>
      </c>
      <c r="AA169" s="22"/>
    </row>
    <row r="170" spans="1:36" ht="20.149999999999999" customHeight="1" x14ac:dyDescent="0.2">
      <c r="A170" s="4"/>
      <c r="B170" s="31"/>
      <c r="C170" s="4"/>
      <c r="D170" s="27"/>
      <c r="E170" s="34"/>
      <c r="F170" s="43"/>
      <c r="G170" s="43" t="s">
        <v>11</v>
      </c>
      <c r="H170" s="43" t="s">
        <v>74</v>
      </c>
      <c r="I170" s="18">
        <v>41699</v>
      </c>
      <c r="J170" s="19" t="s">
        <v>23</v>
      </c>
      <c r="K170" s="26">
        <v>41912</v>
      </c>
      <c r="L170" s="26"/>
      <c r="M170" s="223"/>
      <c r="N170" s="215"/>
      <c r="O170" s="45" t="s">
        <v>77</v>
      </c>
      <c r="P170" s="38">
        <f t="shared" ref="P170:P172" si="49">U170</f>
        <v>0</v>
      </c>
      <c r="Q170" s="19" t="s">
        <v>8</v>
      </c>
      <c r="R170" s="40">
        <f t="shared" ref="R170:R172" si="50">IF(Y170&gt;=15,W170+1,W170)</f>
        <v>7</v>
      </c>
      <c r="S170" s="19" t="s">
        <v>9</v>
      </c>
      <c r="T170" s="22" t="str">
        <f t="shared" si="47"/>
        <v xml:space="preserve"> </v>
      </c>
      <c r="U170" s="21">
        <f>DATEDIF(I170,K170,"y")</f>
        <v>0</v>
      </c>
      <c r="V170" s="19" t="s">
        <v>8</v>
      </c>
      <c r="W170" s="19">
        <f>DATEDIF(I170,K170,"ym")</f>
        <v>6</v>
      </c>
      <c r="X170" s="19" t="s">
        <v>9</v>
      </c>
      <c r="Y170" s="19">
        <f>DATEDIF(I170,K170,"md")</f>
        <v>29</v>
      </c>
      <c r="Z170" s="20" t="s">
        <v>10</v>
      </c>
      <c r="AA170" s="22"/>
    </row>
    <row r="171" spans="1:36" ht="20.149999999999999" customHeight="1" x14ac:dyDescent="0.2">
      <c r="A171" s="4"/>
      <c r="B171" s="31"/>
      <c r="C171" s="4"/>
      <c r="D171" s="27"/>
      <c r="E171" s="34"/>
      <c r="F171" s="43"/>
      <c r="G171" s="43" t="s">
        <v>11</v>
      </c>
      <c r="H171" s="43" t="s">
        <v>74</v>
      </c>
      <c r="I171" s="59">
        <v>40817</v>
      </c>
      <c r="J171" s="19" t="s">
        <v>23</v>
      </c>
      <c r="K171" s="60">
        <v>41698</v>
      </c>
      <c r="L171" s="26"/>
      <c r="M171" s="223"/>
      <c r="N171" s="215"/>
      <c r="O171" s="45" t="s">
        <v>77</v>
      </c>
      <c r="P171" s="38">
        <f t="shared" si="49"/>
        <v>2</v>
      </c>
      <c r="Q171" s="19" t="s">
        <v>8</v>
      </c>
      <c r="R171" s="40">
        <f t="shared" si="50"/>
        <v>5</v>
      </c>
      <c r="S171" s="19" t="s">
        <v>9</v>
      </c>
      <c r="T171" s="22" t="str">
        <f t="shared" si="47"/>
        <v xml:space="preserve"> </v>
      </c>
      <c r="U171" s="21">
        <f>DATEDIF(I171,K171,"y")</f>
        <v>2</v>
      </c>
      <c r="V171" s="19" t="s">
        <v>8</v>
      </c>
      <c r="W171" s="19">
        <f>DATEDIF(I171,K171,"ym")</f>
        <v>4</v>
      </c>
      <c r="X171" s="19" t="s">
        <v>9</v>
      </c>
      <c r="Y171" s="19">
        <f>DATEDIF(I171,K171,"md")</f>
        <v>27</v>
      </c>
      <c r="Z171" s="20" t="s">
        <v>10</v>
      </c>
      <c r="AA171" s="22"/>
    </row>
    <row r="172" spans="1:36" ht="20.149999999999999" customHeight="1" thickBot="1" x14ac:dyDescent="0.25">
      <c r="A172" s="4"/>
      <c r="B172" s="31"/>
      <c r="C172" s="4"/>
      <c r="D172" s="27"/>
      <c r="E172" s="34"/>
      <c r="F172" s="43"/>
      <c r="G172" s="43" t="s">
        <v>11</v>
      </c>
      <c r="H172" s="43" t="s">
        <v>74</v>
      </c>
      <c r="I172" s="59">
        <v>37742</v>
      </c>
      <c r="J172" s="19" t="s">
        <v>23</v>
      </c>
      <c r="K172" s="60">
        <v>39904</v>
      </c>
      <c r="L172" s="182"/>
      <c r="M172" s="223"/>
      <c r="N172" s="215"/>
      <c r="O172" s="126" t="s">
        <v>77</v>
      </c>
      <c r="P172" s="127">
        <f t="shared" si="49"/>
        <v>5</v>
      </c>
      <c r="Q172" s="128" t="s">
        <v>8</v>
      </c>
      <c r="R172" s="129">
        <f t="shared" si="50"/>
        <v>11</v>
      </c>
      <c r="S172" s="128" t="s">
        <v>9</v>
      </c>
      <c r="T172" s="130" t="str">
        <f t="shared" si="47"/>
        <v xml:space="preserve"> </v>
      </c>
      <c r="U172" s="131">
        <f>DATEDIF(I172,K172,"y")</f>
        <v>5</v>
      </c>
      <c r="V172" s="128" t="s">
        <v>8</v>
      </c>
      <c r="W172" s="128">
        <f>DATEDIF(I172,K172,"ym")</f>
        <v>11</v>
      </c>
      <c r="X172" s="128" t="s">
        <v>9</v>
      </c>
      <c r="Y172" s="128">
        <f>DATEDIF(I172,K172,"md")</f>
        <v>0</v>
      </c>
      <c r="Z172" s="132" t="s">
        <v>10</v>
      </c>
      <c r="AA172" s="130"/>
    </row>
    <row r="173" spans="1:36" ht="20.149999999999999" hidden="1" customHeight="1" thickTop="1" x14ac:dyDescent="0.2">
      <c r="A173" s="4"/>
      <c r="B173" s="31"/>
      <c r="C173" s="4"/>
      <c r="D173" s="27"/>
      <c r="E173" s="34"/>
      <c r="F173" s="43"/>
      <c r="G173" s="43"/>
      <c r="H173" s="43"/>
      <c r="I173" s="59"/>
      <c r="J173" s="54"/>
      <c r="K173" s="60"/>
      <c r="L173" s="64"/>
      <c r="M173" s="223"/>
      <c r="N173" s="215"/>
      <c r="O173" s="102" t="s">
        <v>51</v>
      </c>
      <c r="P173" s="103">
        <f>U173</f>
        <v>5</v>
      </c>
      <c r="Q173" s="104" t="s">
        <v>8</v>
      </c>
      <c r="R173" s="105">
        <f>IF(Y173/15&gt;0,W173+ROUND(Y173/30,0),W173)</f>
        <v>0</v>
      </c>
      <c r="S173" s="104" t="s">
        <v>9</v>
      </c>
      <c r="T173" s="106" t="str">
        <f t="shared" si="47"/>
        <v xml:space="preserve"> </v>
      </c>
      <c r="U173" s="103">
        <f>SUMIF(T167:T172,"○",U167:U172)</f>
        <v>5</v>
      </c>
      <c r="V173" s="111" t="s">
        <v>8</v>
      </c>
      <c r="W173" s="112">
        <f>SUMIF(T167:T172,"○",W167:W172)</f>
        <v>0</v>
      </c>
      <c r="X173" s="111" t="s">
        <v>9</v>
      </c>
      <c r="Y173" s="112">
        <f>SUMIF(T167:T172,"○",Y167:Y172)</f>
        <v>0</v>
      </c>
      <c r="Z173" s="113" t="s">
        <v>10</v>
      </c>
      <c r="AA173" s="114"/>
    </row>
    <row r="174" spans="1:36" ht="20.149999999999999" hidden="1" customHeight="1" thickBot="1" x14ac:dyDescent="0.25">
      <c r="A174" s="4"/>
      <c r="B174" s="31"/>
      <c r="C174" s="4"/>
      <c r="D174" s="27"/>
      <c r="E174" s="34"/>
      <c r="F174" s="43"/>
      <c r="G174" s="43"/>
      <c r="H174" s="43"/>
      <c r="I174" s="59"/>
      <c r="J174" s="54"/>
      <c r="K174" s="64"/>
      <c r="L174" s="64"/>
      <c r="M174" s="223"/>
      <c r="N174" s="215"/>
      <c r="O174" s="107" t="s">
        <v>52</v>
      </c>
      <c r="P174" s="53">
        <f>U174</f>
        <v>0</v>
      </c>
      <c r="Q174" s="54" t="s">
        <v>8</v>
      </c>
      <c r="R174" s="55">
        <f>IF(Y174/15&gt;0,W174+ROUND(Y174/30,0),W174)</f>
        <v>0</v>
      </c>
      <c r="S174" s="64" t="s">
        <v>9</v>
      </c>
      <c r="T174" s="62" t="str">
        <f t="shared" si="47"/>
        <v xml:space="preserve"> </v>
      </c>
      <c r="U174" s="115">
        <f>SUMIF(T167:T172,"△",U167:U172)</f>
        <v>0</v>
      </c>
      <c r="V174" s="116" t="s">
        <v>8</v>
      </c>
      <c r="W174" s="117">
        <f>SUMIF(T167:T172,"△",W167:W172)</f>
        <v>0</v>
      </c>
      <c r="X174" s="116" t="s">
        <v>9</v>
      </c>
      <c r="Y174" s="117">
        <f>SUMIF(T167:T172,"△",Y167:Y172)</f>
        <v>0</v>
      </c>
      <c r="Z174" s="118" t="s">
        <v>10</v>
      </c>
      <c r="AA174" s="119"/>
    </row>
    <row r="175" spans="1:36" ht="20.149999999999999" hidden="1" customHeight="1" thickTop="1" thickBot="1" x14ac:dyDescent="0.25">
      <c r="A175" s="5"/>
      <c r="B175" s="29"/>
      <c r="C175" s="5"/>
      <c r="D175" s="12"/>
      <c r="E175" s="35"/>
      <c r="F175" s="44"/>
      <c r="G175" s="44"/>
      <c r="H175" s="44"/>
      <c r="I175" s="23"/>
      <c r="J175" s="24"/>
      <c r="K175" s="25"/>
      <c r="L175" s="136"/>
      <c r="M175" s="224"/>
      <c r="N175" s="185"/>
      <c r="O175" s="108" t="s">
        <v>53</v>
      </c>
      <c r="P175" s="56">
        <f>P173+AG128</f>
        <v>5</v>
      </c>
      <c r="Q175" s="57" t="s">
        <v>54</v>
      </c>
      <c r="R175" s="58">
        <f>R173+AI128</f>
        <v>0</v>
      </c>
      <c r="S175" s="57" t="s">
        <v>55</v>
      </c>
      <c r="T175" s="78" t="str">
        <f t="shared" si="47"/>
        <v xml:space="preserve"> </v>
      </c>
      <c r="U175" s="120">
        <f>IF(R175/12&gt;1,P175+ROUNDDOWN(R175/12,0),P175)</f>
        <v>5</v>
      </c>
      <c r="V175" s="121" t="s">
        <v>54</v>
      </c>
      <c r="W175" s="121">
        <f>IF(R175/12&gt;1,R175-ROUNDDOWN(R175/12,0)*12,R175)</f>
        <v>0</v>
      </c>
      <c r="X175" s="121" t="s">
        <v>55</v>
      </c>
      <c r="Y175" s="121"/>
      <c r="Z175" s="122"/>
      <c r="AA175" s="123" t="str">
        <f>VLOOKUP(U175*12+W175,月⇒ランク!A:B,2,TRUE)</f>
        <v>Ｈ</v>
      </c>
    </row>
    <row r="176" spans="1:36" ht="20" customHeight="1" thickTop="1" x14ac:dyDescent="0.2">
      <c r="A176" s="3">
        <v>23</v>
      </c>
      <c r="B176" s="28" t="s">
        <v>15</v>
      </c>
      <c r="C176" s="3" t="s">
        <v>80</v>
      </c>
      <c r="D176" s="32">
        <v>31172</v>
      </c>
      <c r="E176" s="33">
        <f>DATEDIF(D176,$O$1,"y")</f>
        <v>39</v>
      </c>
      <c r="F176" s="41"/>
      <c r="G176" s="41" t="s">
        <v>11</v>
      </c>
      <c r="H176" s="41" t="s">
        <v>5</v>
      </c>
      <c r="I176" s="13">
        <v>43967</v>
      </c>
      <c r="J176" s="14" t="s">
        <v>23</v>
      </c>
      <c r="K176" s="15" t="s">
        <v>6</v>
      </c>
      <c r="L176" s="17" t="s">
        <v>85</v>
      </c>
      <c r="M176" s="222"/>
      <c r="N176" s="214"/>
      <c r="O176" s="125" t="s">
        <v>77</v>
      </c>
      <c r="P176" s="37">
        <f t="shared" ref="P176:P177" si="51">U176</f>
        <v>4</v>
      </c>
      <c r="Q176" s="14" t="s">
        <v>8</v>
      </c>
      <c r="R176" s="39">
        <f t="shared" ref="R176:R177" si="52">IF(Y176&gt;=15,W176+1,W176)</f>
        <v>11</v>
      </c>
      <c r="S176" s="14" t="s">
        <v>9</v>
      </c>
      <c r="T176" s="17" t="str">
        <f t="shared" si="47"/>
        <v>○</v>
      </c>
      <c r="U176" s="16">
        <f>DATEDIF(I176,$O$1,"y")</f>
        <v>4</v>
      </c>
      <c r="V176" s="14" t="s">
        <v>8</v>
      </c>
      <c r="W176" s="14">
        <f>DATEDIF(I176,$O$1,"ym")</f>
        <v>10</v>
      </c>
      <c r="X176" s="14" t="s">
        <v>9</v>
      </c>
      <c r="Y176" s="14">
        <f>DATEDIF(I176,$O$1,"md")</f>
        <v>16</v>
      </c>
      <c r="Z176" s="15" t="s">
        <v>10</v>
      </c>
      <c r="AA176" s="17"/>
    </row>
    <row r="177" spans="1:27" ht="20.149999999999999" hidden="1" customHeight="1" thickBot="1" x14ac:dyDescent="0.25">
      <c r="A177" s="4"/>
      <c r="B177" s="31"/>
      <c r="C177" s="4"/>
      <c r="D177" s="27"/>
      <c r="E177" s="34"/>
      <c r="F177" s="43"/>
      <c r="G177" s="43"/>
      <c r="H177" s="43"/>
      <c r="I177" s="59"/>
      <c r="J177" s="54"/>
      <c r="K177" s="60"/>
      <c r="L177" s="26"/>
      <c r="M177" s="223"/>
      <c r="N177" s="215"/>
      <c r="O177" s="61"/>
      <c r="P177" s="53">
        <f t="shared" si="51"/>
        <v>0</v>
      </c>
      <c r="Q177" s="54" t="s">
        <v>8</v>
      </c>
      <c r="R177" s="55">
        <f t="shared" si="52"/>
        <v>0</v>
      </c>
      <c r="S177" s="54" t="s">
        <v>9</v>
      </c>
      <c r="T177" s="62" t="str">
        <f t="shared" si="47"/>
        <v xml:space="preserve"> </v>
      </c>
      <c r="U177" s="63">
        <f>DATEDIF(I177,K177,"y")</f>
        <v>0</v>
      </c>
      <c r="V177" s="54" t="s">
        <v>8</v>
      </c>
      <c r="W177" s="54">
        <f>DATEDIF(I177,K177,"ym")</f>
        <v>0</v>
      </c>
      <c r="X177" s="54" t="s">
        <v>9</v>
      </c>
      <c r="Y177" s="54">
        <f>DATEDIF(I177,K177,"md")</f>
        <v>0</v>
      </c>
      <c r="Z177" s="64" t="s">
        <v>10</v>
      </c>
      <c r="AA177" s="62"/>
    </row>
    <row r="178" spans="1:27" ht="20.149999999999999" hidden="1" customHeight="1" thickTop="1" x14ac:dyDescent="0.2">
      <c r="A178" s="4"/>
      <c r="B178" s="31"/>
      <c r="C178" s="4"/>
      <c r="D178" s="27"/>
      <c r="E178" s="34"/>
      <c r="F178" s="43"/>
      <c r="G178" s="43"/>
      <c r="H178" s="43"/>
      <c r="I178" s="59"/>
      <c r="J178" s="54"/>
      <c r="K178" s="60"/>
      <c r="L178" s="26"/>
      <c r="M178" s="223"/>
      <c r="N178" s="215"/>
      <c r="O178" s="102" t="s">
        <v>51</v>
      </c>
      <c r="P178" s="103">
        <f>U178</f>
        <v>4</v>
      </c>
      <c r="Q178" s="104" t="s">
        <v>8</v>
      </c>
      <c r="R178" s="105">
        <f>IF(Y178/15&gt;0,W178+ROUND(Y178/30,0),W178)</f>
        <v>11</v>
      </c>
      <c r="S178" s="104" t="s">
        <v>9</v>
      </c>
      <c r="T178" s="106" t="str">
        <f t="shared" si="47"/>
        <v xml:space="preserve"> </v>
      </c>
      <c r="U178" s="103">
        <f>SUMIF(T176:T177,"○",U176:U177)</f>
        <v>4</v>
      </c>
      <c r="V178" s="111" t="s">
        <v>8</v>
      </c>
      <c r="W178" s="112">
        <f>SUMIF(T176:T177,"○",W176:W177)</f>
        <v>10</v>
      </c>
      <c r="X178" s="111" t="s">
        <v>9</v>
      </c>
      <c r="Y178" s="112">
        <f>SUMIF(T176:T177,"○",Y176:Y177)</f>
        <v>16</v>
      </c>
      <c r="Z178" s="113" t="s">
        <v>10</v>
      </c>
      <c r="AA178" s="114"/>
    </row>
    <row r="179" spans="1:27" ht="20.149999999999999" hidden="1" customHeight="1" thickBot="1" x14ac:dyDescent="0.25">
      <c r="A179" s="4"/>
      <c r="B179" s="31"/>
      <c r="C179" s="4"/>
      <c r="D179" s="27"/>
      <c r="E179" s="34"/>
      <c r="F179" s="43"/>
      <c r="G179" s="43"/>
      <c r="H179" s="43"/>
      <c r="I179" s="59"/>
      <c r="J179" s="54"/>
      <c r="K179" s="64"/>
      <c r="L179" s="26"/>
      <c r="M179" s="223"/>
      <c r="N179" s="215"/>
      <c r="O179" s="107" t="s">
        <v>52</v>
      </c>
      <c r="P179" s="53">
        <f>U179</f>
        <v>0</v>
      </c>
      <c r="Q179" s="54" t="s">
        <v>8</v>
      </c>
      <c r="R179" s="55">
        <f>IF(Y179/15&gt;0,W179+ROUND(Y179/30,0),W179)</f>
        <v>0</v>
      </c>
      <c r="S179" s="64" t="s">
        <v>9</v>
      </c>
      <c r="T179" s="62" t="str">
        <f t="shared" si="47"/>
        <v xml:space="preserve"> </v>
      </c>
      <c r="U179" s="115">
        <f>SUMIF(T176:T177,"△",U176:U177)</f>
        <v>0</v>
      </c>
      <c r="V179" s="116" t="s">
        <v>8</v>
      </c>
      <c r="W179" s="117">
        <f>SUMIF(T176:T177,"△",W176:W177)</f>
        <v>0</v>
      </c>
      <c r="X179" s="116" t="s">
        <v>9</v>
      </c>
      <c r="Y179" s="117">
        <f>SUMIF(T176:T177,"△",Y176:Y177)</f>
        <v>0</v>
      </c>
      <c r="Z179" s="118" t="s">
        <v>10</v>
      </c>
      <c r="AA179" s="119"/>
    </row>
    <row r="180" spans="1:27" ht="20.149999999999999" hidden="1" customHeight="1" thickTop="1" thickBot="1" x14ac:dyDescent="0.25">
      <c r="A180" s="5"/>
      <c r="B180" s="29"/>
      <c r="C180" s="5"/>
      <c r="D180" s="12"/>
      <c r="E180" s="35"/>
      <c r="F180" s="44"/>
      <c r="G180" s="44"/>
      <c r="H180" s="44"/>
      <c r="I180" s="23"/>
      <c r="J180" s="24"/>
      <c r="K180" s="25"/>
      <c r="L180" s="225"/>
      <c r="M180" s="224"/>
      <c r="N180" s="185"/>
      <c r="O180" s="108" t="s">
        <v>53</v>
      </c>
      <c r="P180" s="56">
        <f>P178+AG165</f>
        <v>4</v>
      </c>
      <c r="Q180" s="57" t="s">
        <v>54</v>
      </c>
      <c r="R180" s="58">
        <f>R178+AI165</f>
        <v>11</v>
      </c>
      <c r="S180" s="57" t="s">
        <v>55</v>
      </c>
      <c r="T180" s="78" t="str">
        <f t="shared" si="47"/>
        <v xml:space="preserve"> </v>
      </c>
      <c r="U180" s="120">
        <f>IF(R180/12&gt;1,P180+ROUNDDOWN(R180/12,0),P180)</f>
        <v>4</v>
      </c>
      <c r="V180" s="121" t="s">
        <v>54</v>
      </c>
      <c r="W180" s="121">
        <f>IF(R180/12&gt;1,R180-ROUNDDOWN(R180/12,0)*12,R180)</f>
        <v>11</v>
      </c>
      <c r="X180" s="121" t="s">
        <v>55</v>
      </c>
      <c r="Y180" s="121"/>
      <c r="Z180" s="122"/>
      <c r="AA180" s="123" t="str">
        <f>VLOOKUP(U180*12+W180,月⇒ランク!A:B,2,TRUE)</f>
        <v>Ｈ</v>
      </c>
    </row>
    <row r="181" spans="1:27" ht="20.149999999999999" hidden="1" customHeight="1" thickTop="1" x14ac:dyDescent="0.2">
      <c r="C181" s="1" t="s">
        <v>32</v>
      </c>
      <c r="E181" s="36">
        <f>COUNTIF(B5:B180,"○")</f>
        <v>22</v>
      </c>
      <c r="F181" s="42" t="s">
        <v>22</v>
      </c>
      <c r="P181" s="85"/>
      <c r="Q181" s="84"/>
      <c r="R181" s="83"/>
      <c r="S181" s="79"/>
      <c r="T181" s="80"/>
      <c r="AA181" s="80"/>
    </row>
    <row r="182" spans="1:27" ht="20.149999999999999" hidden="1" customHeight="1" x14ac:dyDescent="0.2">
      <c r="A182" s="80"/>
      <c r="B182" s="82"/>
      <c r="C182" s="80" t="s">
        <v>98</v>
      </c>
      <c r="D182" s="79"/>
      <c r="E182" s="36">
        <f>COUNTIF(B5:B180,"×")</f>
        <v>1</v>
      </c>
      <c r="F182" s="42" t="s">
        <v>22</v>
      </c>
      <c r="G182" s="80"/>
      <c r="H182" s="69"/>
      <c r="I182" s="79"/>
      <c r="J182" s="79"/>
      <c r="K182" s="79"/>
      <c r="P182" s="81" t="s">
        <v>33</v>
      </c>
      <c r="Q182" s="86" t="s">
        <v>48</v>
      </c>
      <c r="R182" s="87" t="s">
        <v>49</v>
      </c>
      <c r="S182" s="86" t="s">
        <v>46</v>
      </c>
      <c r="T182" s="97" t="s">
        <v>47</v>
      </c>
      <c r="U182" s="89"/>
      <c r="V182" s="256" t="s">
        <v>50</v>
      </c>
      <c r="W182" s="257"/>
      <c r="X182" s="257"/>
      <c r="Y182" s="258"/>
      <c r="Z182" s="79"/>
      <c r="AA182" s="80"/>
    </row>
    <row r="183" spans="1:27" ht="20.149999999999999" hidden="1" customHeight="1" x14ac:dyDescent="0.2">
      <c r="O183" s="70"/>
      <c r="P183" s="88" t="s">
        <v>43</v>
      </c>
      <c r="Q183" s="89">
        <f t="shared" ref="Q183:Q193" si="53">COUNTIF($AA:$AA,P183)</f>
        <v>1</v>
      </c>
      <c r="R183" s="90" t="s">
        <v>45</v>
      </c>
      <c r="S183" s="240">
        <v>472000</v>
      </c>
      <c r="T183" s="241"/>
      <c r="U183" s="98">
        <v>0.5</v>
      </c>
      <c r="V183" s="242">
        <f>Q183*S183*U183</f>
        <v>236000</v>
      </c>
      <c r="W183" s="241"/>
      <c r="X183" s="241"/>
      <c r="Y183" s="243"/>
      <c r="AA183" s="80"/>
    </row>
    <row r="184" spans="1:27" ht="20.149999999999999" hidden="1" customHeight="1" x14ac:dyDescent="0.2">
      <c r="P184" s="81" t="s">
        <v>41</v>
      </c>
      <c r="Q184" s="89">
        <f t="shared" si="53"/>
        <v>1</v>
      </c>
      <c r="R184" s="87" t="s">
        <v>45</v>
      </c>
      <c r="S184" s="240">
        <v>441000</v>
      </c>
      <c r="T184" s="241"/>
      <c r="U184" s="99">
        <v>0.5</v>
      </c>
      <c r="V184" s="242">
        <f t="shared" ref="V184:V192" si="54">Q184*S184*U184</f>
        <v>220500</v>
      </c>
      <c r="W184" s="241"/>
      <c r="X184" s="241"/>
      <c r="Y184" s="243"/>
      <c r="AA184" s="80"/>
    </row>
    <row r="185" spans="1:27" ht="20.149999999999999" hidden="1" customHeight="1" x14ac:dyDescent="0.2">
      <c r="P185" s="81" t="s">
        <v>44</v>
      </c>
      <c r="Q185" s="89">
        <f t="shared" si="53"/>
        <v>1</v>
      </c>
      <c r="R185" s="87" t="s">
        <v>45</v>
      </c>
      <c r="S185" s="240">
        <v>409000</v>
      </c>
      <c r="T185" s="241"/>
      <c r="U185" s="99">
        <v>0.5</v>
      </c>
      <c r="V185" s="242">
        <f t="shared" si="54"/>
        <v>204500</v>
      </c>
      <c r="W185" s="241"/>
      <c r="X185" s="241"/>
      <c r="Y185" s="243"/>
      <c r="AA185" s="80"/>
    </row>
    <row r="186" spans="1:27" ht="20.149999999999999" hidden="1" customHeight="1" x14ac:dyDescent="0.2">
      <c r="O186" s="70"/>
      <c r="P186" s="81" t="s">
        <v>37</v>
      </c>
      <c r="Q186" s="89">
        <f t="shared" si="53"/>
        <v>4</v>
      </c>
      <c r="R186" s="90" t="s">
        <v>45</v>
      </c>
      <c r="S186" s="240">
        <v>373000</v>
      </c>
      <c r="T186" s="241"/>
      <c r="U186" s="99">
        <v>0.5</v>
      </c>
      <c r="V186" s="242">
        <f t="shared" si="54"/>
        <v>746000</v>
      </c>
      <c r="W186" s="241"/>
      <c r="X186" s="241"/>
      <c r="Y186" s="243"/>
      <c r="AA186" s="80"/>
    </row>
    <row r="187" spans="1:27" ht="20.149999999999999" hidden="1" customHeight="1" x14ac:dyDescent="0.2">
      <c r="L187" s="73"/>
      <c r="M187" s="181"/>
      <c r="N187" s="181"/>
      <c r="P187" s="91" t="s">
        <v>34</v>
      </c>
      <c r="Q187" s="91">
        <f t="shared" si="53"/>
        <v>1</v>
      </c>
      <c r="R187" s="92" t="s">
        <v>45</v>
      </c>
      <c r="S187" s="240">
        <v>336000</v>
      </c>
      <c r="T187" s="241"/>
      <c r="U187" s="99">
        <v>0.5</v>
      </c>
      <c r="V187" s="242">
        <f t="shared" si="54"/>
        <v>168000</v>
      </c>
      <c r="W187" s="241"/>
      <c r="X187" s="241"/>
      <c r="Y187" s="243"/>
    </row>
    <row r="188" spans="1:27" ht="20.149999999999999" hidden="1" customHeight="1" x14ac:dyDescent="0.2">
      <c r="L188" s="73"/>
      <c r="M188" s="181"/>
      <c r="N188" s="181"/>
      <c r="P188" s="91" t="s">
        <v>35</v>
      </c>
      <c r="Q188" s="91">
        <f t="shared" si="53"/>
        <v>2</v>
      </c>
      <c r="R188" s="92" t="s">
        <v>45</v>
      </c>
      <c r="S188" s="240">
        <v>294000</v>
      </c>
      <c r="T188" s="241"/>
      <c r="U188" s="99">
        <v>0.5</v>
      </c>
      <c r="V188" s="242">
        <f t="shared" si="54"/>
        <v>294000</v>
      </c>
      <c r="W188" s="241"/>
      <c r="X188" s="241"/>
      <c r="Y188" s="243"/>
    </row>
    <row r="189" spans="1:27" ht="20.149999999999999" hidden="1" customHeight="1" x14ac:dyDescent="0.2">
      <c r="L189" s="73"/>
      <c r="M189" s="181"/>
      <c r="N189" s="181"/>
      <c r="P189" s="91" t="s">
        <v>36</v>
      </c>
      <c r="Q189" s="91">
        <f t="shared" si="53"/>
        <v>4</v>
      </c>
      <c r="R189" s="92" t="s">
        <v>45</v>
      </c>
      <c r="S189" s="240">
        <v>220000</v>
      </c>
      <c r="T189" s="241"/>
      <c r="U189" s="99">
        <v>0.5</v>
      </c>
      <c r="V189" s="242">
        <f t="shared" si="54"/>
        <v>440000</v>
      </c>
      <c r="W189" s="241"/>
      <c r="X189" s="241"/>
      <c r="Y189" s="243"/>
    </row>
    <row r="190" spans="1:27" ht="20.149999999999999" hidden="1" customHeight="1" x14ac:dyDescent="0.2">
      <c r="P190" s="91" t="s">
        <v>38</v>
      </c>
      <c r="Q190" s="91">
        <f t="shared" si="53"/>
        <v>8</v>
      </c>
      <c r="R190" s="92" t="s">
        <v>45</v>
      </c>
      <c r="S190" s="240">
        <v>170000</v>
      </c>
      <c r="T190" s="241"/>
      <c r="U190" s="99">
        <v>0.5</v>
      </c>
      <c r="V190" s="242">
        <f t="shared" si="54"/>
        <v>680000</v>
      </c>
      <c r="W190" s="241"/>
      <c r="X190" s="241"/>
      <c r="Y190" s="243"/>
    </row>
    <row r="191" spans="1:27" ht="20.149999999999999" hidden="1" customHeight="1" x14ac:dyDescent="0.2">
      <c r="P191" s="91" t="s">
        <v>39</v>
      </c>
      <c r="Q191" s="91">
        <f t="shared" si="53"/>
        <v>1</v>
      </c>
      <c r="R191" s="92" t="s">
        <v>45</v>
      </c>
      <c r="S191" s="240">
        <v>120000</v>
      </c>
      <c r="T191" s="241"/>
      <c r="U191" s="99">
        <v>0.5</v>
      </c>
      <c r="V191" s="242">
        <f t="shared" si="54"/>
        <v>60000</v>
      </c>
      <c r="W191" s="241"/>
      <c r="X191" s="241"/>
      <c r="Y191" s="243"/>
    </row>
    <row r="192" spans="1:27" ht="20.149999999999999" hidden="1" customHeight="1" x14ac:dyDescent="0.2">
      <c r="P192" s="91" t="s">
        <v>40</v>
      </c>
      <c r="Q192" s="91">
        <f t="shared" si="53"/>
        <v>0</v>
      </c>
      <c r="R192" s="92" t="s">
        <v>45</v>
      </c>
      <c r="S192" s="240">
        <v>90000</v>
      </c>
      <c r="T192" s="241"/>
      <c r="U192" s="99">
        <v>0.5</v>
      </c>
      <c r="V192" s="242">
        <f t="shared" si="54"/>
        <v>0</v>
      </c>
      <c r="W192" s="241"/>
      <c r="X192" s="241"/>
      <c r="Y192" s="243"/>
    </row>
    <row r="193" spans="3:27" ht="20.149999999999999" hidden="1" customHeight="1" thickBot="1" x14ac:dyDescent="0.25">
      <c r="P193" s="93" t="s">
        <v>42</v>
      </c>
      <c r="Q193" s="93">
        <f t="shared" si="53"/>
        <v>0</v>
      </c>
      <c r="R193" s="94" t="s">
        <v>22</v>
      </c>
      <c r="S193" s="244">
        <v>60000</v>
      </c>
      <c r="T193" s="245"/>
      <c r="U193" s="100">
        <v>0.5</v>
      </c>
      <c r="V193" s="246">
        <f t="shared" ref="V193" si="55">Q193*S193*U193</f>
        <v>0</v>
      </c>
      <c r="W193" s="245"/>
      <c r="X193" s="245"/>
      <c r="Y193" s="247"/>
    </row>
    <row r="194" spans="3:27" ht="20.149999999999999" hidden="1" customHeight="1" thickTop="1" x14ac:dyDescent="0.2">
      <c r="P194" s="95"/>
      <c r="Q194" s="95">
        <f>SUM(Q183:Q193)</f>
        <v>23</v>
      </c>
      <c r="R194" s="96" t="s">
        <v>45</v>
      </c>
      <c r="S194" s="248"/>
      <c r="T194" s="249"/>
      <c r="U194" s="101"/>
      <c r="V194" s="250">
        <f>SUM(V183:Y193)</f>
        <v>3049000</v>
      </c>
      <c r="W194" s="251"/>
      <c r="X194" s="251"/>
      <c r="Y194" s="252"/>
    </row>
    <row r="195" spans="3:27" ht="20.149999999999999" hidden="1" customHeight="1" x14ac:dyDescent="0.2">
      <c r="C195" s="72" t="s">
        <v>26</v>
      </c>
      <c r="D195" s="73"/>
      <c r="E195" s="73"/>
      <c r="F195" s="72"/>
      <c r="G195" s="72"/>
      <c r="H195" s="72"/>
      <c r="I195" s="73"/>
      <c r="J195" s="73"/>
      <c r="K195" s="73"/>
      <c r="O195" s="72"/>
      <c r="P195" s="116"/>
      <c r="Q195" s="278" t="s">
        <v>72</v>
      </c>
      <c r="R195" s="278"/>
      <c r="S195" s="156" t="s">
        <v>76</v>
      </c>
      <c r="T195" s="146"/>
      <c r="U195" s="147"/>
      <c r="V195" s="148"/>
      <c r="W195" s="148"/>
      <c r="X195" s="148"/>
      <c r="Y195" s="148"/>
      <c r="AA195" s="72"/>
    </row>
    <row r="196" spans="3:27" ht="20.149999999999999" hidden="1" customHeight="1" x14ac:dyDescent="0.2">
      <c r="C196" s="72"/>
      <c r="D196" s="73"/>
      <c r="E196" s="73"/>
      <c r="F196" s="72"/>
      <c r="G196" s="72" t="s">
        <v>27</v>
      </c>
      <c r="H196" s="72"/>
      <c r="I196" s="74" t="s">
        <v>78</v>
      </c>
      <c r="J196" s="73"/>
      <c r="K196" s="73"/>
      <c r="O196" s="72"/>
      <c r="P196" s="155" t="s">
        <v>38</v>
      </c>
      <c r="Q196" s="150">
        <v>1</v>
      </c>
      <c r="R196" s="151" t="s">
        <v>22</v>
      </c>
      <c r="S196" s="240">
        <v>170000</v>
      </c>
      <c r="T196" s="241"/>
      <c r="U196" s="149">
        <v>0.5</v>
      </c>
      <c r="V196" s="277">
        <f>Q196*S196*U196</f>
        <v>85000</v>
      </c>
      <c r="W196" s="277"/>
      <c r="X196" s="277"/>
      <c r="Y196" s="277"/>
      <c r="AA196" s="72"/>
    </row>
    <row r="197" spans="3:27" ht="20.149999999999999" hidden="1" customHeight="1" thickBot="1" x14ac:dyDescent="0.25">
      <c r="C197" s="72"/>
      <c r="D197" s="73"/>
      <c r="E197" s="73"/>
      <c r="F197" s="72"/>
      <c r="G197" s="72"/>
      <c r="H197" s="72"/>
      <c r="I197" s="74" t="s">
        <v>79</v>
      </c>
      <c r="J197" s="73"/>
      <c r="K197" s="73"/>
      <c r="O197" s="72"/>
      <c r="P197" s="73"/>
      <c r="Q197" s="73"/>
      <c r="R197" s="73"/>
      <c r="S197" s="73"/>
      <c r="T197" s="72"/>
      <c r="AA197" s="72"/>
    </row>
    <row r="198" spans="3:27" ht="20.149999999999999" hidden="1" customHeight="1" thickTop="1" thickBot="1" x14ac:dyDescent="0.25">
      <c r="C198" s="72"/>
      <c r="D198" s="73"/>
      <c r="E198" s="73"/>
      <c r="F198" s="72"/>
      <c r="G198" s="72" t="s">
        <v>28</v>
      </c>
      <c r="H198" s="72"/>
      <c r="I198" s="152" t="s">
        <v>3</v>
      </c>
      <c r="J198" s="72" t="s">
        <v>81</v>
      </c>
      <c r="O198" s="72"/>
      <c r="P198" s="73"/>
      <c r="Q198" s="73"/>
      <c r="R198" s="73"/>
      <c r="S198" s="73"/>
      <c r="T198" s="72"/>
      <c r="V198" s="237">
        <f>V194-V196</f>
        <v>2964000</v>
      </c>
      <c r="W198" s="238"/>
      <c r="X198" s="238"/>
      <c r="Y198" s="239"/>
      <c r="AA198" s="72"/>
    </row>
    <row r="199" spans="3:27" ht="20.149999999999999" customHeight="1" x14ac:dyDescent="0.2">
      <c r="C199" s="72"/>
      <c r="D199" s="73"/>
      <c r="E199" s="73"/>
      <c r="F199" s="72"/>
      <c r="P199" s="73"/>
      <c r="Q199" s="73"/>
      <c r="R199" s="73"/>
      <c r="S199" s="73"/>
      <c r="T199" s="72"/>
      <c r="AA199" s="72"/>
    </row>
    <row r="200" spans="3:27" ht="20.149999999999999" customHeight="1" x14ac:dyDescent="0.2">
      <c r="P200" s="73"/>
      <c r="Q200" s="73"/>
      <c r="R200" s="73"/>
      <c r="S200" s="73"/>
      <c r="T200" s="72"/>
    </row>
  </sheetData>
  <autoFilter ref="I4:K198">
    <filterColumn colId="2">
      <customFilters>
        <customFilter operator="notEqual" val=" "/>
      </customFilters>
    </filterColumn>
  </autoFilter>
  <mergeCells count="31">
    <mergeCell ref="Q195:R195"/>
    <mergeCell ref="V187:Y187"/>
    <mergeCell ref="V188:Y188"/>
    <mergeCell ref="V189:Y189"/>
    <mergeCell ref="V190:Y190"/>
    <mergeCell ref="V191:Y191"/>
    <mergeCell ref="S193:T193"/>
    <mergeCell ref="V193:Y193"/>
    <mergeCell ref="S196:T196"/>
    <mergeCell ref="V196:Y196"/>
    <mergeCell ref="V198:Y198"/>
    <mergeCell ref="S194:T194"/>
    <mergeCell ref="V194:Y194"/>
    <mergeCell ref="P3:S3"/>
    <mergeCell ref="U3:Z3"/>
    <mergeCell ref="S183:T183"/>
    <mergeCell ref="S184:T184"/>
    <mergeCell ref="S185:T185"/>
    <mergeCell ref="V182:Y182"/>
    <mergeCell ref="V183:Y183"/>
    <mergeCell ref="V184:Y184"/>
    <mergeCell ref="V185:Y185"/>
    <mergeCell ref="S186:T186"/>
    <mergeCell ref="S187:T187"/>
    <mergeCell ref="S188:T188"/>
    <mergeCell ref="S189:T189"/>
    <mergeCell ref="V192:Y192"/>
    <mergeCell ref="S190:T190"/>
    <mergeCell ref="S191:T191"/>
    <mergeCell ref="S192:T192"/>
    <mergeCell ref="V186:Y186"/>
  </mergeCells>
  <phoneticPr fontId="2"/>
  <conditionalFormatting sqref="M5:N134 M136:N172 M174:N180">
    <cfRule type="expression" dxfId="14" priority="10">
      <formula>$L5="現施設"</formula>
    </cfRule>
  </conditionalFormatting>
  <conditionalFormatting sqref="M177:N178">
    <cfRule type="expression" dxfId="13" priority="9">
      <formula>$L177="現施設"</formula>
    </cfRule>
  </conditionalFormatting>
  <conditionalFormatting sqref="M168:N169">
    <cfRule type="expression" dxfId="12" priority="8">
      <formula>$L168="現施設"</formula>
    </cfRule>
  </conditionalFormatting>
  <conditionalFormatting sqref="M162:N163">
    <cfRule type="expression" dxfId="11" priority="7">
      <formula>$L162="現施設"</formula>
    </cfRule>
  </conditionalFormatting>
  <conditionalFormatting sqref="M156:N157">
    <cfRule type="expression" dxfId="10" priority="6">
      <formula>$L156="現施設"</formula>
    </cfRule>
  </conditionalFormatting>
  <conditionalFormatting sqref="M5:N78">
    <cfRule type="expression" dxfId="9" priority="5">
      <formula>$AL5&gt;0</formula>
    </cfRule>
  </conditionalFormatting>
  <conditionalFormatting sqref="M79:N116 M136:N157">
    <cfRule type="expression" dxfId="8" priority="15">
      <formula>$AL80&gt;0</formula>
    </cfRule>
  </conditionalFormatting>
  <conditionalFormatting sqref="M117:N134">
    <cfRule type="expression" dxfId="7" priority="19">
      <formula>$AL119&gt;0</formula>
    </cfRule>
  </conditionalFormatting>
  <conditionalFormatting sqref="M135:N135">
    <cfRule type="expression" dxfId="6" priority="3">
      <formula>$L135="現施設"</formula>
    </cfRule>
  </conditionalFormatting>
  <conditionalFormatting sqref="M135:N135">
    <cfRule type="expression" dxfId="5" priority="4">
      <formula>$AL136&gt;0</formula>
    </cfRule>
  </conditionalFormatting>
  <conditionalFormatting sqref="M158:N164">
    <cfRule type="expression" dxfId="4" priority="23">
      <formula>$AL161&gt;0</formula>
    </cfRule>
  </conditionalFormatting>
  <conditionalFormatting sqref="M165:N172">
    <cfRule type="expression" dxfId="3" priority="27">
      <formula>$AL170&gt;0</formula>
    </cfRule>
  </conditionalFormatting>
  <conditionalFormatting sqref="M174:N180">
    <cfRule type="expression" dxfId="2" priority="31">
      <formula>$AL178&gt;0</formula>
    </cfRule>
  </conditionalFormatting>
  <conditionalFormatting sqref="M173:N173">
    <cfRule type="expression" dxfId="1" priority="1">
      <formula>$L173="現施設"</formula>
    </cfRule>
  </conditionalFormatting>
  <conditionalFormatting sqref="M173:N173">
    <cfRule type="expression" dxfId="0" priority="2">
      <formula>$AL177&gt;0</formula>
    </cfRule>
  </conditionalFormatting>
  <dataValidations count="5">
    <dataValidation type="list" allowBlank="1" showInputMessage="1" showErrorMessage="1" sqref="L1:L4 L6:L12 L14:L20 L22:L28 L30:L35 L37:L43 L45:L51 L53:L59 L61:L67 L69:L75 L77:L82 L84:L90 L92:L98 L100:L106 L108:L114 L116:L121 L123:L129 L131:L138 L140:L146 L148:L154 L156:L160 L177:L1048576 L162:L166 L168:L175">
      <formula1>"現施設,同一法人,他法人"</formula1>
    </dataValidation>
    <dataValidation type="list" allowBlank="1" showInputMessage="1" showErrorMessage="1" sqref="M1:M3 M6:M1048576">
      <formula1>"①措置費支弁対象,②施設型給付費支給対象,③保育所運営費,④児童家庭支援C運営補助,⑤軽費老人ﾎｰﾑ事務費補助,⑥児童福祉施設併設児童館事業"</formula1>
    </dataValidation>
    <dataValidation type="list" allowBlank="1" showInputMessage="1" showErrorMessage="1" sqref="M5">
      <formula1>施設種別</formula1>
    </dataValidation>
    <dataValidation type="list" allowBlank="1" showInputMessage="1" showErrorMessage="1" sqref="L5 L13 L21 L29 L36 L44 L52 L60 L68 L76 L83 L91 L99 L107 L115 L122 L130 L139 L147 L155 L161 L176 L167">
      <formula1>施設運営</formula1>
    </dataValidation>
    <dataValidation type="list" allowBlank="1" showInputMessage="1" showErrorMessage="1" sqref="N5:N176">
      <formula1>INDIRECT(M5)</formula1>
    </dataValidation>
  </dataValidations>
  <pageMargins left="0.51181102362204722" right="0.51181102362204722" top="0.55118110236220474" bottom="0.35433070866141736" header="0.31496062992125984" footer="0.31496062992125984"/>
  <pageSetup paperSize="9" scale="54" fitToHeight="0" orientation="landscape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1"/>
  <sheetViews>
    <sheetView workbookViewId="0">
      <selection activeCell="A276" sqref="A276"/>
    </sheetView>
  </sheetViews>
  <sheetFormatPr defaultRowHeight="13" x14ac:dyDescent="0.2"/>
  <cols>
    <col min="2" max="2" width="8.81640625" style="110"/>
  </cols>
  <sheetData>
    <row r="1" spans="1:2" x14ac:dyDescent="0.2">
      <c r="A1">
        <v>0</v>
      </c>
      <c r="B1" s="110" t="s">
        <v>67</v>
      </c>
    </row>
    <row r="2" spans="1:2" x14ac:dyDescent="0.2">
      <c r="A2">
        <v>1</v>
      </c>
      <c r="B2" s="110" t="s">
        <v>66</v>
      </c>
    </row>
    <row r="3" spans="1:2" x14ac:dyDescent="0.2">
      <c r="A3">
        <v>2</v>
      </c>
      <c r="B3" s="110" t="s">
        <v>66</v>
      </c>
    </row>
    <row r="4" spans="1:2" x14ac:dyDescent="0.2">
      <c r="A4">
        <v>3</v>
      </c>
      <c r="B4" s="110" t="s">
        <v>66</v>
      </c>
    </row>
    <row r="5" spans="1:2" x14ac:dyDescent="0.2">
      <c r="A5">
        <v>4</v>
      </c>
      <c r="B5" s="110" t="s">
        <v>66</v>
      </c>
    </row>
    <row r="6" spans="1:2" x14ac:dyDescent="0.2">
      <c r="A6">
        <v>5</v>
      </c>
      <c r="B6" s="110" t="s">
        <v>66</v>
      </c>
    </row>
    <row r="7" spans="1:2" x14ac:dyDescent="0.2">
      <c r="A7">
        <v>6</v>
      </c>
      <c r="B7" s="110" t="s">
        <v>66</v>
      </c>
    </row>
    <row r="8" spans="1:2" x14ac:dyDescent="0.2">
      <c r="A8">
        <v>7</v>
      </c>
      <c r="B8" s="110" t="s">
        <v>66</v>
      </c>
    </row>
    <row r="9" spans="1:2" x14ac:dyDescent="0.2">
      <c r="A9">
        <v>8</v>
      </c>
      <c r="B9" s="110" t="s">
        <v>66</v>
      </c>
    </row>
    <row r="10" spans="1:2" x14ac:dyDescent="0.2">
      <c r="A10">
        <v>9</v>
      </c>
      <c r="B10" s="110" t="s">
        <v>66</v>
      </c>
    </row>
    <row r="11" spans="1:2" x14ac:dyDescent="0.2">
      <c r="A11">
        <v>10</v>
      </c>
      <c r="B11" s="110" t="s">
        <v>66</v>
      </c>
    </row>
    <row r="12" spans="1:2" x14ac:dyDescent="0.2">
      <c r="A12">
        <v>11</v>
      </c>
      <c r="B12" s="110" t="s">
        <v>66</v>
      </c>
    </row>
    <row r="13" spans="1:2" x14ac:dyDescent="0.2">
      <c r="A13">
        <v>12</v>
      </c>
      <c r="B13" s="110" t="s">
        <v>65</v>
      </c>
    </row>
    <row r="14" spans="1:2" x14ac:dyDescent="0.2">
      <c r="A14">
        <v>13</v>
      </c>
      <c r="B14" s="110" t="s">
        <v>65</v>
      </c>
    </row>
    <row r="15" spans="1:2" x14ac:dyDescent="0.2">
      <c r="A15">
        <v>14</v>
      </c>
      <c r="B15" s="110" t="s">
        <v>65</v>
      </c>
    </row>
    <row r="16" spans="1:2" x14ac:dyDescent="0.2">
      <c r="A16">
        <v>15</v>
      </c>
      <c r="B16" s="110" t="s">
        <v>65</v>
      </c>
    </row>
    <row r="17" spans="1:2" x14ac:dyDescent="0.2">
      <c r="A17">
        <v>16</v>
      </c>
      <c r="B17" s="110" t="s">
        <v>65</v>
      </c>
    </row>
    <row r="18" spans="1:2" x14ac:dyDescent="0.2">
      <c r="A18">
        <v>17</v>
      </c>
      <c r="B18" s="110" t="s">
        <v>65</v>
      </c>
    </row>
    <row r="19" spans="1:2" x14ac:dyDescent="0.2">
      <c r="A19">
        <v>18</v>
      </c>
      <c r="B19" s="110" t="s">
        <v>65</v>
      </c>
    </row>
    <row r="20" spans="1:2" x14ac:dyDescent="0.2">
      <c r="A20">
        <v>19</v>
      </c>
      <c r="B20" s="110" t="s">
        <v>65</v>
      </c>
    </row>
    <row r="21" spans="1:2" x14ac:dyDescent="0.2">
      <c r="A21">
        <v>20</v>
      </c>
      <c r="B21" s="110" t="s">
        <v>65</v>
      </c>
    </row>
    <row r="22" spans="1:2" x14ac:dyDescent="0.2">
      <c r="A22">
        <v>21</v>
      </c>
      <c r="B22" s="110" t="s">
        <v>65</v>
      </c>
    </row>
    <row r="23" spans="1:2" x14ac:dyDescent="0.2">
      <c r="A23">
        <v>22</v>
      </c>
      <c r="B23" s="110" t="s">
        <v>65</v>
      </c>
    </row>
    <row r="24" spans="1:2" x14ac:dyDescent="0.2">
      <c r="A24">
        <v>23</v>
      </c>
      <c r="B24" s="110" t="s">
        <v>65</v>
      </c>
    </row>
    <row r="25" spans="1:2" x14ac:dyDescent="0.2">
      <c r="A25">
        <v>24</v>
      </c>
      <c r="B25" s="110" t="s">
        <v>64</v>
      </c>
    </row>
    <row r="26" spans="1:2" x14ac:dyDescent="0.2">
      <c r="A26">
        <v>25</v>
      </c>
      <c r="B26" s="110" t="s">
        <v>64</v>
      </c>
    </row>
    <row r="27" spans="1:2" x14ac:dyDescent="0.2">
      <c r="A27">
        <v>26</v>
      </c>
      <c r="B27" s="110" t="s">
        <v>64</v>
      </c>
    </row>
    <row r="28" spans="1:2" x14ac:dyDescent="0.2">
      <c r="A28">
        <v>27</v>
      </c>
      <c r="B28" s="110" t="s">
        <v>64</v>
      </c>
    </row>
    <row r="29" spans="1:2" x14ac:dyDescent="0.2">
      <c r="A29">
        <v>28</v>
      </c>
      <c r="B29" s="110" t="s">
        <v>64</v>
      </c>
    </row>
    <row r="30" spans="1:2" x14ac:dyDescent="0.2">
      <c r="A30">
        <v>29</v>
      </c>
      <c r="B30" s="110" t="s">
        <v>64</v>
      </c>
    </row>
    <row r="31" spans="1:2" x14ac:dyDescent="0.2">
      <c r="A31">
        <v>30</v>
      </c>
      <c r="B31" s="110" t="s">
        <v>64</v>
      </c>
    </row>
    <row r="32" spans="1:2" x14ac:dyDescent="0.2">
      <c r="A32">
        <v>31</v>
      </c>
      <c r="B32" s="110" t="s">
        <v>64</v>
      </c>
    </row>
    <row r="33" spans="1:2" x14ac:dyDescent="0.2">
      <c r="A33">
        <v>32</v>
      </c>
      <c r="B33" s="110" t="s">
        <v>64</v>
      </c>
    </row>
    <row r="34" spans="1:2" x14ac:dyDescent="0.2">
      <c r="A34">
        <v>33</v>
      </c>
      <c r="B34" s="110" t="s">
        <v>64</v>
      </c>
    </row>
    <row r="35" spans="1:2" x14ac:dyDescent="0.2">
      <c r="A35">
        <v>34</v>
      </c>
      <c r="B35" s="110" t="s">
        <v>64</v>
      </c>
    </row>
    <row r="36" spans="1:2" x14ac:dyDescent="0.2">
      <c r="A36">
        <v>35</v>
      </c>
      <c r="B36" s="110" t="s">
        <v>64</v>
      </c>
    </row>
    <row r="37" spans="1:2" x14ac:dyDescent="0.2">
      <c r="A37">
        <v>36</v>
      </c>
      <c r="B37" s="110" t="s">
        <v>64</v>
      </c>
    </row>
    <row r="38" spans="1:2" x14ac:dyDescent="0.2">
      <c r="A38">
        <v>37</v>
      </c>
      <c r="B38" s="110" t="s">
        <v>64</v>
      </c>
    </row>
    <row r="39" spans="1:2" x14ac:dyDescent="0.2">
      <c r="A39">
        <v>38</v>
      </c>
      <c r="B39" s="110" t="s">
        <v>64</v>
      </c>
    </row>
    <row r="40" spans="1:2" x14ac:dyDescent="0.2">
      <c r="A40">
        <v>39</v>
      </c>
      <c r="B40" s="110" t="s">
        <v>64</v>
      </c>
    </row>
    <row r="41" spans="1:2" x14ac:dyDescent="0.2">
      <c r="A41">
        <v>40</v>
      </c>
      <c r="B41" s="110" t="s">
        <v>64</v>
      </c>
    </row>
    <row r="42" spans="1:2" x14ac:dyDescent="0.2">
      <c r="A42">
        <v>41</v>
      </c>
      <c r="B42" s="110" t="s">
        <v>64</v>
      </c>
    </row>
    <row r="43" spans="1:2" x14ac:dyDescent="0.2">
      <c r="A43">
        <v>42</v>
      </c>
      <c r="B43" s="110" t="s">
        <v>64</v>
      </c>
    </row>
    <row r="44" spans="1:2" x14ac:dyDescent="0.2">
      <c r="A44">
        <v>43</v>
      </c>
      <c r="B44" s="110" t="s">
        <v>64</v>
      </c>
    </row>
    <row r="45" spans="1:2" x14ac:dyDescent="0.2">
      <c r="A45">
        <v>44</v>
      </c>
      <c r="B45" s="110" t="s">
        <v>64</v>
      </c>
    </row>
    <row r="46" spans="1:2" x14ac:dyDescent="0.2">
      <c r="A46">
        <v>45</v>
      </c>
      <c r="B46" s="110" t="s">
        <v>64</v>
      </c>
    </row>
    <row r="47" spans="1:2" x14ac:dyDescent="0.2">
      <c r="A47">
        <v>46</v>
      </c>
      <c r="B47" s="110" t="s">
        <v>64</v>
      </c>
    </row>
    <row r="48" spans="1:2" x14ac:dyDescent="0.2">
      <c r="A48">
        <v>47</v>
      </c>
      <c r="B48" s="110" t="s">
        <v>64</v>
      </c>
    </row>
    <row r="49" spans="1:2" x14ac:dyDescent="0.2">
      <c r="A49">
        <v>48</v>
      </c>
      <c r="B49" s="110" t="s">
        <v>63</v>
      </c>
    </row>
    <row r="50" spans="1:2" x14ac:dyDescent="0.2">
      <c r="A50">
        <v>49</v>
      </c>
      <c r="B50" s="110" t="s">
        <v>63</v>
      </c>
    </row>
    <row r="51" spans="1:2" x14ac:dyDescent="0.2">
      <c r="A51">
        <v>50</v>
      </c>
      <c r="B51" s="110" t="s">
        <v>63</v>
      </c>
    </row>
    <row r="52" spans="1:2" x14ac:dyDescent="0.2">
      <c r="A52">
        <v>51</v>
      </c>
      <c r="B52" s="110" t="s">
        <v>63</v>
      </c>
    </row>
    <row r="53" spans="1:2" x14ac:dyDescent="0.2">
      <c r="A53">
        <v>52</v>
      </c>
      <c r="B53" s="110" t="s">
        <v>63</v>
      </c>
    </row>
    <row r="54" spans="1:2" x14ac:dyDescent="0.2">
      <c r="A54">
        <v>53</v>
      </c>
      <c r="B54" s="110" t="s">
        <v>63</v>
      </c>
    </row>
    <row r="55" spans="1:2" x14ac:dyDescent="0.2">
      <c r="A55">
        <v>54</v>
      </c>
      <c r="B55" s="110" t="s">
        <v>63</v>
      </c>
    </row>
    <row r="56" spans="1:2" x14ac:dyDescent="0.2">
      <c r="A56">
        <v>55</v>
      </c>
      <c r="B56" s="110" t="s">
        <v>63</v>
      </c>
    </row>
    <row r="57" spans="1:2" x14ac:dyDescent="0.2">
      <c r="A57">
        <v>56</v>
      </c>
      <c r="B57" s="110" t="s">
        <v>63</v>
      </c>
    </row>
    <row r="58" spans="1:2" x14ac:dyDescent="0.2">
      <c r="A58">
        <v>57</v>
      </c>
      <c r="B58" s="110" t="s">
        <v>63</v>
      </c>
    </row>
    <row r="59" spans="1:2" x14ac:dyDescent="0.2">
      <c r="A59">
        <v>58</v>
      </c>
      <c r="B59" s="110" t="s">
        <v>63</v>
      </c>
    </row>
    <row r="60" spans="1:2" x14ac:dyDescent="0.2">
      <c r="A60">
        <v>59</v>
      </c>
      <c r="B60" s="110" t="s">
        <v>63</v>
      </c>
    </row>
    <row r="61" spans="1:2" x14ac:dyDescent="0.2">
      <c r="A61">
        <v>60</v>
      </c>
      <c r="B61" s="110" t="s">
        <v>63</v>
      </c>
    </row>
    <row r="62" spans="1:2" x14ac:dyDescent="0.2">
      <c r="A62">
        <v>61</v>
      </c>
      <c r="B62" s="110" t="s">
        <v>63</v>
      </c>
    </row>
    <row r="63" spans="1:2" x14ac:dyDescent="0.2">
      <c r="A63">
        <v>62</v>
      </c>
      <c r="B63" s="110" t="s">
        <v>63</v>
      </c>
    </row>
    <row r="64" spans="1:2" x14ac:dyDescent="0.2">
      <c r="A64">
        <v>63</v>
      </c>
      <c r="B64" s="110" t="s">
        <v>63</v>
      </c>
    </row>
    <row r="65" spans="1:2" x14ac:dyDescent="0.2">
      <c r="A65">
        <v>64</v>
      </c>
      <c r="B65" s="110" t="s">
        <v>63</v>
      </c>
    </row>
    <row r="66" spans="1:2" x14ac:dyDescent="0.2">
      <c r="A66">
        <v>65</v>
      </c>
      <c r="B66" s="110" t="s">
        <v>63</v>
      </c>
    </row>
    <row r="67" spans="1:2" x14ac:dyDescent="0.2">
      <c r="A67">
        <v>66</v>
      </c>
      <c r="B67" s="110" t="s">
        <v>63</v>
      </c>
    </row>
    <row r="68" spans="1:2" x14ac:dyDescent="0.2">
      <c r="A68">
        <v>67</v>
      </c>
      <c r="B68" s="110" t="s">
        <v>63</v>
      </c>
    </row>
    <row r="69" spans="1:2" x14ac:dyDescent="0.2">
      <c r="A69">
        <v>68</v>
      </c>
      <c r="B69" s="110" t="s">
        <v>63</v>
      </c>
    </row>
    <row r="70" spans="1:2" x14ac:dyDescent="0.2">
      <c r="A70">
        <v>69</v>
      </c>
      <c r="B70" s="110" t="s">
        <v>63</v>
      </c>
    </row>
    <row r="71" spans="1:2" x14ac:dyDescent="0.2">
      <c r="A71">
        <v>70</v>
      </c>
      <c r="B71" s="110" t="s">
        <v>63</v>
      </c>
    </row>
    <row r="72" spans="1:2" x14ac:dyDescent="0.2">
      <c r="A72">
        <v>71</v>
      </c>
      <c r="B72" s="110" t="s">
        <v>63</v>
      </c>
    </row>
    <row r="73" spans="1:2" x14ac:dyDescent="0.2">
      <c r="A73">
        <v>72</v>
      </c>
      <c r="B73" s="110" t="s">
        <v>63</v>
      </c>
    </row>
    <row r="74" spans="1:2" x14ac:dyDescent="0.2">
      <c r="A74">
        <v>73</v>
      </c>
      <c r="B74" s="110" t="s">
        <v>63</v>
      </c>
    </row>
    <row r="75" spans="1:2" x14ac:dyDescent="0.2">
      <c r="A75">
        <v>74</v>
      </c>
      <c r="B75" s="110" t="s">
        <v>63</v>
      </c>
    </row>
    <row r="76" spans="1:2" x14ac:dyDescent="0.2">
      <c r="A76">
        <v>75</v>
      </c>
      <c r="B76" s="110" t="s">
        <v>63</v>
      </c>
    </row>
    <row r="77" spans="1:2" x14ac:dyDescent="0.2">
      <c r="A77">
        <v>76</v>
      </c>
      <c r="B77" s="110" t="s">
        <v>63</v>
      </c>
    </row>
    <row r="78" spans="1:2" x14ac:dyDescent="0.2">
      <c r="A78">
        <v>77</v>
      </c>
      <c r="B78" s="110" t="s">
        <v>63</v>
      </c>
    </row>
    <row r="79" spans="1:2" x14ac:dyDescent="0.2">
      <c r="A79">
        <v>78</v>
      </c>
      <c r="B79" s="110" t="s">
        <v>63</v>
      </c>
    </row>
    <row r="80" spans="1:2" x14ac:dyDescent="0.2">
      <c r="A80">
        <v>79</v>
      </c>
      <c r="B80" s="110" t="s">
        <v>63</v>
      </c>
    </row>
    <row r="81" spans="1:2" x14ac:dyDescent="0.2">
      <c r="A81">
        <v>80</v>
      </c>
      <c r="B81" s="110" t="s">
        <v>63</v>
      </c>
    </row>
    <row r="82" spans="1:2" x14ac:dyDescent="0.2">
      <c r="A82">
        <v>81</v>
      </c>
      <c r="B82" s="110" t="s">
        <v>63</v>
      </c>
    </row>
    <row r="83" spans="1:2" x14ac:dyDescent="0.2">
      <c r="A83">
        <v>82</v>
      </c>
      <c r="B83" s="110" t="s">
        <v>63</v>
      </c>
    </row>
    <row r="84" spans="1:2" x14ac:dyDescent="0.2">
      <c r="A84">
        <v>83</v>
      </c>
      <c r="B84" s="110" t="s">
        <v>63</v>
      </c>
    </row>
    <row r="85" spans="1:2" x14ac:dyDescent="0.2">
      <c r="A85">
        <v>84</v>
      </c>
      <c r="B85" s="110" t="s">
        <v>62</v>
      </c>
    </row>
    <row r="86" spans="1:2" x14ac:dyDescent="0.2">
      <c r="A86">
        <v>85</v>
      </c>
      <c r="B86" s="110" t="s">
        <v>62</v>
      </c>
    </row>
    <row r="87" spans="1:2" x14ac:dyDescent="0.2">
      <c r="A87">
        <v>86</v>
      </c>
      <c r="B87" s="110" t="s">
        <v>62</v>
      </c>
    </row>
    <row r="88" spans="1:2" x14ac:dyDescent="0.2">
      <c r="A88">
        <v>87</v>
      </c>
      <c r="B88" s="110" t="s">
        <v>62</v>
      </c>
    </row>
    <row r="89" spans="1:2" x14ac:dyDescent="0.2">
      <c r="A89">
        <v>88</v>
      </c>
      <c r="B89" s="110" t="s">
        <v>62</v>
      </c>
    </row>
    <row r="90" spans="1:2" x14ac:dyDescent="0.2">
      <c r="A90">
        <v>89</v>
      </c>
      <c r="B90" s="110" t="s">
        <v>62</v>
      </c>
    </row>
    <row r="91" spans="1:2" x14ac:dyDescent="0.2">
      <c r="A91">
        <v>90</v>
      </c>
      <c r="B91" s="110" t="s">
        <v>62</v>
      </c>
    </row>
    <row r="92" spans="1:2" x14ac:dyDescent="0.2">
      <c r="A92">
        <v>91</v>
      </c>
      <c r="B92" s="110" t="s">
        <v>62</v>
      </c>
    </row>
    <row r="93" spans="1:2" x14ac:dyDescent="0.2">
      <c r="A93">
        <v>92</v>
      </c>
      <c r="B93" s="110" t="s">
        <v>62</v>
      </c>
    </row>
    <row r="94" spans="1:2" x14ac:dyDescent="0.2">
      <c r="A94">
        <v>93</v>
      </c>
      <c r="B94" s="110" t="s">
        <v>62</v>
      </c>
    </row>
    <row r="95" spans="1:2" x14ac:dyDescent="0.2">
      <c r="A95">
        <v>94</v>
      </c>
      <c r="B95" s="110" t="s">
        <v>62</v>
      </c>
    </row>
    <row r="96" spans="1:2" x14ac:dyDescent="0.2">
      <c r="A96">
        <v>95</v>
      </c>
      <c r="B96" s="110" t="s">
        <v>62</v>
      </c>
    </row>
    <row r="97" spans="1:2" x14ac:dyDescent="0.2">
      <c r="A97">
        <v>96</v>
      </c>
      <c r="B97" s="110" t="s">
        <v>62</v>
      </c>
    </row>
    <row r="98" spans="1:2" x14ac:dyDescent="0.2">
      <c r="A98">
        <v>97</v>
      </c>
      <c r="B98" s="110" t="s">
        <v>62</v>
      </c>
    </row>
    <row r="99" spans="1:2" x14ac:dyDescent="0.2">
      <c r="A99">
        <v>98</v>
      </c>
      <c r="B99" s="110" t="s">
        <v>62</v>
      </c>
    </row>
    <row r="100" spans="1:2" x14ac:dyDescent="0.2">
      <c r="A100">
        <v>99</v>
      </c>
      <c r="B100" s="110" t="s">
        <v>62</v>
      </c>
    </row>
    <row r="101" spans="1:2" x14ac:dyDescent="0.2">
      <c r="A101">
        <v>100</v>
      </c>
      <c r="B101" s="110" t="s">
        <v>62</v>
      </c>
    </row>
    <row r="102" spans="1:2" x14ac:dyDescent="0.2">
      <c r="A102">
        <v>101</v>
      </c>
      <c r="B102" s="110" t="s">
        <v>62</v>
      </c>
    </row>
    <row r="103" spans="1:2" x14ac:dyDescent="0.2">
      <c r="A103">
        <v>102</v>
      </c>
      <c r="B103" s="110" t="s">
        <v>62</v>
      </c>
    </row>
    <row r="104" spans="1:2" x14ac:dyDescent="0.2">
      <c r="A104">
        <v>103</v>
      </c>
      <c r="B104" s="110" t="s">
        <v>62</v>
      </c>
    </row>
    <row r="105" spans="1:2" x14ac:dyDescent="0.2">
      <c r="A105">
        <v>104</v>
      </c>
      <c r="B105" s="110" t="s">
        <v>62</v>
      </c>
    </row>
    <row r="106" spans="1:2" x14ac:dyDescent="0.2">
      <c r="A106">
        <v>105</v>
      </c>
      <c r="B106" s="110" t="s">
        <v>62</v>
      </c>
    </row>
    <row r="107" spans="1:2" x14ac:dyDescent="0.2">
      <c r="A107">
        <v>106</v>
      </c>
      <c r="B107" s="110" t="s">
        <v>62</v>
      </c>
    </row>
    <row r="108" spans="1:2" x14ac:dyDescent="0.2">
      <c r="A108">
        <v>107</v>
      </c>
      <c r="B108" s="110" t="s">
        <v>62</v>
      </c>
    </row>
    <row r="109" spans="1:2" x14ac:dyDescent="0.2">
      <c r="A109">
        <v>108</v>
      </c>
      <c r="B109" s="110" t="s">
        <v>62</v>
      </c>
    </row>
    <row r="110" spans="1:2" x14ac:dyDescent="0.2">
      <c r="A110">
        <v>109</v>
      </c>
      <c r="B110" s="110" t="s">
        <v>62</v>
      </c>
    </row>
    <row r="111" spans="1:2" x14ac:dyDescent="0.2">
      <c r="A111">
        <v>110</v>
      </c>
      <c r="B111" s="110" t="s">
        <v>62</v>
      </c>
    </row>
    <row r="112" spans="1:2" x14ac:dyDescent="0.2">
      <c r="A112">
        <v>111</v>
      </c>
      <c r="B112" s="110" t="s">
        <v>62</v>
      </c>
    </row>
    <row r="113" spans="1:2" x14ac:dyDescent="0.2">
      <c r="A113">
        <v>112</v>
      </c>
      <c r="B113" s="110" t="s">
        <v>62</v>
      </c>
    </row>
    <row r="114" spans="1:2" x14ac:dyDescent="0.2">
      <c r="A114">
        <v>113</v>
      </c>
      <c r="B114" s="110" t="s">
        <v>62</v>
      </c>
    </row>
    <row r="115" spans="1:2" x14ac:dyDescent="0.2">
      <c r="A115">
        <v>114</v>
      </c>
      <c r="B115" s="110" t="s">
        <v>62</v>
      </c>
    </row>
    <row r="116" spans="1:2" x14ac:dyDescent="0.2">
      <c r="A116">
        <v>115</v>
      </c>
      <c r="B116" s="110" t="s">
        <v>62</v>
      </c>
    </row>
    <row r="117" spans="1:2" x14ac:dyDescent="0.2">
      <c r="A117">
        <v>116</v>
      </c>
      <c r="B117" s="110" t="s">
        <v>62</v>
      </c>
    </row>
    <row r="118" spans="1:2" x14ac:dyDescent="0.2">
      <c r="A118">
        <v>117</v>
      </c>
      <c r="B118" s="110" t="s">
        <v>62</v>
      </c>
    </row>
    <row r="119" spans="1:2" x14ac:dyDescent="0.2">
      <c r="A119">
        <v>118</v>
      </c>
      <c r="B119" s="110" t="s">
        <v>62</v>
      </c>
    </row>
    <row r="120" spans="1:2" x14ac:dyDescent="0.2">
      <c r="A120">
        <v>119</v>
      </c>
      <c r="B120" s="110" t="s">
        <v>62</v>
      </c>
    </row>
    <row r="121" spans="1:2" x14ac:dyDescent="0.2">
      <c r="A121">
        <v>120</v>
      </c>
      <c r="B121" s="110" t="s">
        <v>57</v>
      </c>
    </row>
    <row r="122" spans="1:2" x14ac:dyDescent="0.2">
      <c r="A122">
        <v>121</v>
      </c>
      <c r="B122" s="110" t="s">
        <v>57</v>
      </c>
    </row>
    <row r="123" spans="1:2" x14ac:dyDescent="0.2">
      <c r="A123">
        <v>122</v>
      </c>
      <c r="B123" s="110" t="s">
        <v>57</v>
      </c>
    </row>
    <row r="124" spans="1:2" x14ac:dyDescent="0.2">
      <c r="A124">
        <v>123</v>
      </c>
      <c r="B124" s="110" t="s">
        <v>57</v>
      </c>
    </row>
    <row r="125" spans="1:2" x14ac:dyDescent="0.2">
      <c r="A125">
        <v>124</v>
      </c>
      <c r="B125" s="110" t="s">
        <v>57</v>
      </c>
    </row>
    <row r="126" spans="1:2" x14ac:dyDescent="0.2">
      <c r="A126">
        <v>125</v>
      </c>
      <c r="B126" s="110" t="s">
        <v>57</v>
      </c>
    </row>
    <row r="127" spans="1:2" x14ac:dyDescent="0.2">
      <c r="A127">
        <v>126</v>
      </c>
      <c r="B127" s="110" t="s">
        <v>57</v>
      </c>
    </row>
    <row r="128" spans="1:2" x14ac:dyDescent="0.2">
      <c r="A128">
        <v>127</v>
      </c>
      <c r="B128" s="110" t="s">
        <v>57</v>
      </c>
    </row>
    <row r="129" spans="1:2" x14ac:dyDescent="0.2">
      <c r="A129">
        <v>128</v>
      </c>
      <c r="B129" s="110" t="s">
        <v>57</v>
      </c>
    </row>
    <row r="130" spans="1:2" x14ac:dyDescent="0.2">
      <c r="A130">
        <v>129</v>
      </c>
      <c r="B130" s="110" t="s">
        <v>57</v>
      </c>
    </row>
    <row r="131" spans="1:2" x14ac:dyDescent="0.2">
      <c r="A131">
        <v>130</v>
      </c>
      <c r="B131" s="110" t="s">
        <v>57</v>
      </c>
    </row>
    <row r="132" spans="1:2" x14ac:dyDescent="0.2">
      <c r="A132">
        <v>131</v>
      </c>
      <c r="B132" s="110" t="s">
        <v>57</v>
      </c>
    </row>
    <row r="133" spans="1:2" x14ac:dyDescent="0.2">
      <c r="A133">
        <v>132</v>
      </c>
      <c r="B133" s="110" t="s">
        <v>57</v>
      </c>
    </row>
    <row r="134" spans="1:2" x14ac:dyDescent="0.2">
      <c r="A134">
        <v>133</v>
      </c>
      <c r="B134" s="110" t="s">
        <v>57</v>
      </c>
    </row>
    <row r="135" spans="1:2" x14ac:dyDescent="0.2">
      <c r="A135">
        <v>134</v>
      </c>
      <c r="B135" s="110" t="s">
        <v>57</v>
      </c>
    </row>
    <row r="136" spans="1:2" x14ac:dyDescent="0.2">
      <c r="A136">
        <v>135</v>
      </c>
      <c r="B136" s="110" t="s">
        <v>57</v>
      </c>
    </row>
    <row r="137" spans="1:2" x14ac:dyDescent="0.2">
      <c r="A137">
        <v>136</v>
      </c>
      <c r="B137" s="110" t="s">
        <v>57</v>
      </c>
    </row>
    <row r="138" spans="1:2" x14ac:dyDescent="0.2">
      <c r="A138">
        <v>137</v>
      </c>
      <c r="B138" s="110" t="s">
        <v>57</v>
      </c>
    </row>
    <row r="139" spans="1:2" x14ac:dyDescent="0.2">
      <c r="A139">
        <v>138</v>
      </c>
      <c r="B139" s="110" t="s">
        <v>57</v>
      </c>
    </row>
    <row r="140" spans="1:2" x14ac:dyDescent="0.2">
      <c r="A140">
        <v>139</v>
      </c>
      <c r="B140" s="110" t="s">
        <v>57</v>
      </c>
    </row>
    <row r="141" spans="1:2" x14ac:dyDescent="0.2">
      <c r="A141">
        <v>140</v>
      </c>
      <c r="B141" s="110" t="s">
        <v>57</v>
      </c>
    </row>
    <row r="142" spans="1:2" x14ac:dyDescent="0.2">
      <c r="A142">
        <v>141</v>
      </c>
      <c r="B142" s="110" t="s">
        <v>57</v>
      </c>
    </row>
    <row r="143" spans="1:2" x14ac:dyDescent="0.2">
      <c r="A143">
        <v>142</v>
      </c>
      <c r="B143" s="110" t="s">
        <v>57</v>
      </c>
    </row>
    <row r="144" spans="1:2" x14ac:dyDescent="0.2">
      <c r="A144">
        <v>143</v>
      </c>
      <c r="B144" s="110" t="s">
        <v>57</v>
      </c>
    </row>
    <row r="145" spans="1:2" x14ac:dyDescent="0.2">
      <c r="A145">
        <v>144</v>
      </c>
      <c r="B145" s="110" t="s">
        <v>57</v>
      </c>
    </row>
    <row r="146" spans="1:2" x14ac:dyDescent="0.2">
      <c r="A146">
        <v>145</v>
      </c>
      <c r="B146" s="110" t="s">
        <v>57</v>
      </c>
    </row>
    <row r="147" spans="1:2" x14ac:dyDescent="0.2">
      <c r="A147">
        <v>146</v>
      </c>
      <c r="B147" s="110" t="s">
        <v>57</v>
      </c>
    </row>
    <row r="148" spans="1:2" x14ac:dyDescent="0.2">
      <c r="A148">
        <v>147</v>
      </c>
      <c r="B148" s="110" t="s">
        <v>57</v>
      </c>
    </row>
    <row r="149" spans="1:2" x14ac:dyDescent="0.2">
      <c r="A149">
        <v>148</v>
      </c>
      <c r="B149" s="110" t="s">
        <v>57</v>
      </c>
    </row>
    <row r="150" spans="1:2" x14ac:dyDescent="0.2">
      <c r="A150">
        <v>149</v>
      </c>
      <c r="B150" s="110" t="s">
        <v>57</v>
      </c>
    </row>
    <row r="151" spans="1:2" x14ac:dyDescent="0.2">
      <c r="A151">
        <v>150</v>
      </c>
      <c r="B151" s="110" t="s">
        <v>57</v>
      </c>
    </row>
    <row r="152" spans="1:2" x14ac:dyDescent="0.2">
      <c r="A152">
        <v>151</v>
      </c>
      <c r="B152" s="110" t="s">
        <v>57</v>
      </c>
    </row>
    <row r="153" spans="1:2" x14ac:dyDescent="0.2">
      <c r="A153">
        <v>152</v>
      </c>
      <c r="B153" s="110" t="s">
        <v>57</v>
      </c>
    </row>
    <row r="154" spans="1:2" x14ac:dyDescent="0.2">
      <c r="A154">
        <v>153</v>
      </c>
      <c r="B154" s="110" t="s">
        <v>57</v>
      </c>
    </row>
    <row r="155" spans="1:2" x14ac:dyDescent="0.2">
      <c r="A155">
        <v>154</v>
      </c>
      <c r="B155" s="110" t="s">
        <v>57</v>
      </c>
    </row>
    <row r="156" spans="1:2" x14ac:dyDescent="0.2">
      <c r="A156">
        <v>155</v>
      </c>
      <c r="B156" s="110" t="s">
        <v>57</v>
      </c>
    </row>
    <row r="157" spans="1:2" x14ac:dyDescent="0.2">
      <c r="A157">
        <v>156</v>
      </c>
      <c r="B157" s="110" t="s">
        <v>56</v>
      </c>
    </row>
    <row r="158" spans="1:2" x14ac:dyDescent="0.2">
      <c r="A158">
        <v>157</v>
      </c>
      <c r="B158" s="110" t="s">
        <v>56</v>
      </c>
    </row>
    <row r="159" spans="1:2" x14ac:dyDescent="0.2">
      <c r="A159">
        <v>158</v>
      </c>
      <c r="B159" s="110" t="s">
        <v>56</v>
      </c>
    </row>
    <row r="160" spans="1:2" x14ac:dyDescent="0.2">
      <c r="A160">
        <v>159</v>
      </c>
      <c r="B160" s="110" t="s">
        <v>56</v>
      </c>
    </row>
    <row r="161" spans="1:2" x14ac:dyDescent="0.2">
      <c r="A161">
        <v>160</v>
      </c>
      <c r="B161" s="110" t="s">
        <v>56</v>
      </c>
    </row>
    <row r="162" spans="1:2" x14ac:dyDescent="0.2">
      <c r="A162">
        <v>161</v>
      </c>
      <c r="B162" s="110" t="s">
        <v>56</v>
      </c>
    </row>
    <row r="163" spans="1:2" x14ac:dyDescent="0.2">
      <c r="A163">
        <v>162</v>
      </c>
      <c r="B163" s="110" t="s">
        <v>56</v>
      </c>
    </row>
    <row r="164" spans="1:2" x14ac:dyDescent="0.2">
      <c r="A164">
        <v>163</v>
      </c>
      <c r="B164" s="110" t="s">
        <v>56</v>
      </c>
    </row>
    <row r="165" spans="1:2" x14ac:dyDescent="0.2">
      <c r="A165">
        <v>164</v>
      </c>
      <c r="B165" s="110" t="s">
        <v>56</v>
      </c>
    </row>
    <row r="166" spans="1:2" x14ac:dyDescent="0.2">
      <c r="A166">
        <v>165</v>
      </c>
      <c r="B166" s="110" t="s">
        <v>56</v>
      </c>
    </row>
    <row r="167" spans="1:2" x14ac:dyDescent="0.2">
      <c r="A167">
        <v>166</v>
      </c>
      <c r="B167" s="110" t="s">
        <v>56</v>
      </c>
    </row>
    <row r="168" spans="1:2" x14ac:dyDescent="0.2">
      <c r="A168">
        <v>167</v>
      </c>
      <c r="B168" s="110" t="s">
        <v>56</v>
      </c>
    </row>
    <row r="169" spans="1:2" x14ac:dyDescent="0.2">
      <c r="A169">
        <v>168</v>
      </c>
      <c r="B169" s="110" t="s">
        <v>56</v>
      </c>
    </row>
    <row r="170" spans="1:2" x14ac:dyDescent="0.2">
      <c r="A170">
        <v>169</v>
      </c>
      <c r="B170" s="110" t="s">
        <v>56</v>
      </c>
    </row>
    <row r="171" spans="1:2" x14ac:dyDescent="0.2">
      <c r="A171">
        <v>170</v>
      </c>
      <c r="B171" s="110" t="s">
        <v>56</v>
      </c>
    </row>
    <row r="172" spans="1:2" x14ac:dyDescent="0.2">
      <c r="A172">
        <v>171</v>
      </c>
      <c r="B172" s="110" t="s">
        <v>56</v>
      </c>
    </row>
    <row r="173" spans="1:2" x14ac:dyDescent="0.2">
      <c r="A173">
        <v>172</v>
      </c>
      <c r="B173" s="110" t="s">
        <v>56</v>
      </c>
    </row>
    <row r="174" spans="1:2" x14ac:dyDescent="0.2">
      <c r="A174">
        <v>173</v>
      </c>
      <c r="B174" s="110" t="s">
        <v>56</v>
      </c>
    </row>
    <row r="175" spans="1:2" x14ac:dyDescent="0.2">
      <c r="A175">
        <v>174</v>
      </c>
      <c r="B175" s="110" t="s">
        <v>56</v>
      </c>
    </row>
    <row r="176" spans="1:2" x14ac:dyDescent="0.2">
      <c r="A176">
        <v>175</v>
      </c>
      <c r="B176" s="110" t="s">
        <v>56</v>
      </c>
    </row>
    <row r="177" spans="1:2" x14ac:dyDescent="0.2">
      <c r="A177">
        <v>176</v>
      </c>
      <c r="B177" s="110" t="s">
        <v>56</v>
      </c>
    </row>
    <row r="178" spans="1:2" x14ac:dyDescent="0.2">
      <c r="A178">
        <v>177</v>
      </c>
      <c r="B178" s="110" t="s">
        <v>56</v>
      </c>
    </row>
    <row r="179" spans="1:2" x14ac:dyDescent="0.2">
      <c r="A179">
        <v>178</v>
      </c>
      <c r="B179" s="110" t="s">
        <v>56</v>
      </c>
    </row>
    <row r="180" spans="1:2" x14ac:dyDescent="0.2">
      <c r="A180">
        <v>179</v>
      </c>
      <c r="B180" s="110" t="s">
        <v>56</v>
      </c>
    </row>
    <row r="181" spans="1:2" x14ac:dyDescent="0.2">
      <c r="A181">
        <v>180</v>
      </c>
      <c r="B181" s="110" t="s">
        <v>56</v>
      </c>
    </row>
    <row r="182" spans="1:2" x14ac:dyDescent="0.2">
      <c r="A182">
        <v>181</v>
      </c>
      <c r="B182" s="110" t="s">
        <v>56</v>
      </c>
    </row>
    <row r="183" spans="1:2" x14ac:dyDescent="0.2">
      <c r="A183">
        <v>182</v>
      </c>
      <c r="B183" s="110" t="s">
        <v>56</v>
      </c>
    </row>
    <row r="184" spans="1:2" x14ac:dyDescent="0.2">
      <c r="A184">
        <v>183</v>
      </c>
      <c r="B184" s="110" t="s">
        <v>56</v>
      </c>
    </row>
    <row r="185" spans="1:2" x14ac:dyDescent="0.2">
      <c r="A185">
        <v>184</v>
      </c>
      <c r="B185" s="110" t="s">
        <v>56</v>
      </c>
    </row>
    <row r="186" spans="1:2" x14ac:dyDescent="0.2">
      <c r="A186">
        <v>185</v>
      </c>
      <c r="B186" s="110" t="s">
        <v>56</v>
      </c>
    </row>
    <row r="187" spans="1:2" x14ac:dyDescent="0.2">
      <c r="A187">
        <v>186</v>
      </c>
      <c r="B187" s="110" t="s">
        <v>56</v>
      </c>
    </row>
    <row r="188" spans="1:2" x14ac:dyDescent="0.2">
      <c r="A188">
        <v>187</v>
      </c>
      <c r="B188" s="110" t="s">
        <v>56</v>
      </c>
    </row>
    <row r="189" spans="1:2" x14ac:dyDescent="0.2">
      <c r="A189">
        <v>188</v>
      </c>
      <c r="B189" s="110" t="s">
        <v>56</v>
      </c>
    </row>
    <row r="190" spans="1:2" x14ac:dyDescent="0.2">
      <c r="A190">
        <v>189</v>
      </c>
      <c r="B190" s="110" t="s">
        <v>56</v>
      </c>
    </row>
    <row r="191" spans="1:2" x14ac:dyDescent="0.2">
      <c r="A191">
        <v>190</v>
      </c>
      <c r="B191" s="110" t="s">
        <v>56</v>
      </c>
    </row>
    <row r="192" spans="1:2" x14ac:dyDescent="0.2">
      <c r="A192">
        <v>191</v>
      </c>
      <c r="B192" s="110" t="s">
        <v>56</v>
      </c>
    </row>
    <row r="193" spans="1:2" x14ac:dyDescent="0.2">
      <c r="A193">
        <v>192</v>
      </c>
      <c r="B193" s="110" t="s">
        <v>61</v>
      </c>
    </row>
    <row r="194" spans="1:2" x14ac:dyDescent="0.2">
      <c r="A194">
        <v>193</v>
      </c>
      <c r="B194" s="110" t="s">
        <v>61</v>
      </c>
    </row>
    <row r="195" spans="1:2" x14ac:dyDescent="0.2">
      <c r="A195">
        <v>194</v>
      </c>
      <c r="B195" s="110" t="s">
        <v>61</v>
      </c>
    </row>
    <row r="196" spans="1:2" x14ac:dyDescent="0.2">
      <c r="A196">
        <v>195</v>
      </c>
      <c r="B196" s="110" t="s">
        <v>61</v>
      </c>
    </row>
    <row r="197" spans="1:2" x14ac:dyDescent="0.2">
      <c r="A197">
        <v>196</v>
      </c>
      <c r="B197" s="110" t="s">
        <v>61</v>
      </c>
    </row>
    <row r="198" spans="1:2" x14ac:dyDescent="0.2">
      <c r="A198">
        <v>197</v>
      </c>
      <c r="B198" s="110" t="s">
        <v>61</v>
      </c>
    </row>
    <row r="199" spans="1:2" x14ac:dyDescent="0.2">
      <c r="A199">
        <v>198</v>
      </c>
      <c r="B199" s="110" t="s">
        <v>61</v>
      </c>
    </row>
    <row r="200" spans="1:2" x14ac:dyDescent="0.2">
      <c r="A200">
        <v>199</v>
      </c>
      <c r="B200" s="110" t="s">
        <v>61</v>
      </c>
    </row>
    <row r="201" spans="1:2" x14ac:dyDescent="0.2">
      <c r="A201">
        <v>200</v>
      </c>
      <c r="B201" s="110" t="s">
        <v>61</v>
      </c>
    </row>
    <row r="202" spans="1:2" x14ac:dyDescent="0.2">
      <c r="A202">
        <v>201</v>
      </c>
      <c r="B202" s="110" t="s">
        <v>61</v>
      </c>
    </row>
    <row r="203" spans="1:2" x14ac:dyDescent="0.2">
      <c r="A203">
        <v>202</v>
      </c>
      <c r="B203" s="110" t="s">
        <v>61</v>
      </c>
    </row>
    <row r="204" spans="1:2" x14ac:dyDescent="0.2">
      <c r="A204">
        <v>203</v>
      </c>
      <c r="B204" s="110" t="s">
        <v>61</v>
      </c>
    </row>
    <row r="205" spans="1:2" x14ac:dyDescent="0.2">
      <c r="A205">
        <v>204</v>
      </c>
      <c r="B205" s="110" t="s">
        <v>61</v>
      </c>
    </row>
    <row r="206" spans="1:2" x14ac:dyDescent="0.2">
      <c r="A206">
        <v>205</v>
      </c>
      <c r="B206" s="110" t="s">
        <v>61</v>
      </c>
    </row>
    <row r="207" spans="1:2" x14ac:dyDescent="0.2">
      <c r="A207">
        <v>206</v>
      </c>
      <c r="B207" s="110" t="s">
        <v>61</v>
      </c>
    </row>
    <row r="208" spans="1:2" x14ac:dyDescent="0.2">
      <c r="A208">
        <v>207</v>
      </c>
      <c r="B208" s="110" t="s">
        <v>61</v>
      </c>
    </row>
    <row r="209" spans="1:2" x14ac:dyDescent="0.2">
      <c r="A209">
        <v>208</v>
      </c>
      <c r="B209" s="110" t="s">
        <v>61</v>
      </c>
    </row>
    <row r="210" spans="1:2" x14ac:dyDescent="0.2">
      <c r="A210">
        <v>209</v>
      </c>
      <c r="B210" s="110" t="s">
        <v>61</v>
      </c>
    </row>
    <row r="211" spans="1:2" x14ac:dyDescent="0.2">
      <c r="A211">
        <v>210</v>
      </c>
      <c r="B211" s="110" t="s">
        <v>61</v>
      </c>
    </row>
    <row r="212" spans="1:2" x14ac:dyDescent="0.2">
      <c r="A212">
        <v>211</v>
      </c>
      <c r="B212" s="110" t="s">
        <v>61</v>
      </c>
    </row>
    <row r="213" spans="1:2" x14ac:dyDescent="0.2">
      <c r="A213">
        <v>212</v>
      </c>
      <c r="B213" s="110" t="s">
        <v>61</v>
      </c>
    </row>
    <row r="214" spans="1:2" x14ac:dyDescent="0.2">
      <c r="A214">
        <v>213</v>
      </c>
      <c r="B214" s="110" t="s">
        <v>61</v>
      </c>
    </row>
    <row r="215" spans="1:2" x14ac:dyDescent="0.2">
      <c r="A215">
        <v>214</v>
      </c>
      <c r="B215" s="110" t="s">
        <v>61</v>
      </c>
    </row>
    <row r="216" spans="1:2" x14ac:dyDescent="0.2">
      <c r="A216">
        <v>215</v>
      </c>
      <c r="B216" s="110" t="s">
        <v>61</v>
      </c>
    </row>
    <row r="217" spans="1:2" x14ac:dyDescent="0.2">
      <c r="A217">
        <v>216</v>
      </c>
      <c r="B217" s="110" t="s">
        <v>61</v>
      </c>
    </row>
    <row r="218" spans="1:2" x14ac:dyDescent="0.2">
      <c r="A218">
        <v>217</v>
      </c>
      <c r="B218" s="110" t="s">
        <v>61</v>
      </c>
    </row>
    <row r="219" spans="1:2" x14ac:dyDescent="0.2">
      <c r="A219">
        <v>218</v>
      </c>
      <c r="B219" s="110" t="s">
        <v>61</v>
      </c>
    </row>
    <row r="220" spans="1:2" x14ac:dyDescent="0.2">
      <c r="A220">
        <v>219</v>
      </c>
      <c r="B220" s="110" t="s">
        <v>61</v>
      </c>
    </row>
    <row r="221" spans="1:2" x14ac:dyDescent="0.2">
      <c r="A221">
        <v>220</v>
      </c>
      <c r="B221" s="110" t="s">
        <v>61</v>
      </c>
    </row>
    <row r="222" spans="1:2" x14ac:dyDescent="0.2">
      <c r="A222">
        <v>221</v>
      </c>
      <c r="B222" s="110" t="s">
        <v>61</v>
      </c>
    </row>
    <row r="223" spans="1:2" x14ac:dyDescent="0.2">
      <c r="A223">
        <v>222</v>
      </c>
      <c r="B223" s="110" t="s">
        <v>61</v>
      </c>
    </row>
    <row r="224" spans="1:2" x14ac:dyDescent="0.2">
      <c r="A224">
        <v>223</v>
      </c>
      <c r="B224" s="110" t="s">
        <v>61</v>
      </c>
    </row>
    <row r="225" spans="1:2" x14ac:dyDescent="0.2">
      <c r="A225">
        <v>224</v>
      </c>
      <c r="B225" s="110" t="s">
        <v>61</v>
      </c>
    </row>
    <row r="226" spans="1:2" x14ac:dyDescent="0.2">
      <c r="A226">
        <v>225</v>
      </c>
      <c r="B226" s="110" t="s">
        <v>61</v>
      </c>
    </row>
    <row r="227" spans="1:2" x14ac:dyDescent="0.2">
      <c r="A227">
        <v>226</v>
      </c>
      <c r="B227" s="110" t="s">
        <v>61</v>
      </c>
    </row>
    <row r="228" spans="1:2" x14ac:dyDescent="0.2">
      <c r="A228">
        <v>227</v>
      </c>
      <c r="B228" s="110" t="s">
        <v>61</v>
      </c>
    </row>
    <row r="229" spans="1:2" x14ac:dyDescent="0.2">
      <c r="A229">
        <v>228</v>
      </c>
      <c r="B229" s="110" t="s">
        <v>60</v>
      </c>
    </row>
    <row r="230" spans="1:2" x14ac:dyDescent="0.2">
      <c r="A230">
        <v>229</v>
      </c>
      <c r="B230" s="110" t="s">
        <v>60</v>
      </c>
    </row>
    <row r="231" spans="1:2" x14ac:dyDescent="0.2">
      <c r="A231">
        <v>230</v>
      </c>
      <c r="B231" s="110" t="s">
        <v>60</v>
      </c>
    </row>
    <row r="232" spans="1:2" x14ac:dyDescent="0.2">
      <c r="A232">
        <v>231</v>
      </c>
      <c r="B232" s="110" t="s">
        <v>60</v>
      </c>
    </row>
    <row r="233" spans="1:2" x14ac:dyDescent="0.2">
      <c r="A233">
        <v>232</v>
      </c>
      <c r="B233" s="110" t="s">
        <v>60</v>
      </c>
    </row>
    <row r="234" spans="1:2" x14ac:dyDescent="0.2">
      <c r="A234">
        <v>233</v>
      </c>
      <c r="B234" s="110" t="s">
        <v>60</v>
      </c>
    </row>
    <row r="235" spans="1:2" x14ac:dyDescent="0.2">
      <c r="A235">
        <v>234</v>
      </c>
      <c r="B235" s="110" t="s">
        <v>60</v>
      </c>
    </row>
    <row r="236" spans="1:2" x14ac:dyDescent="0.2">
      <c r="A236">
        <v>235</v>
      </c>
      <c r="B236" s="110" t="s">
        <v>60</v>
      </c>
    </row>
    <row r="237" spans="1:2" x14ac:dyDescent="0.2">
      <c r="A237">
        <v>236</v>
      </c>
      <c r="B237" s="110" t="s">
        <v>60</v>
      </c>
    </row>
    <row r="238" spans="1:2" x14ac:dyDescent="0.2">
      <c r="A238">
        <v>237</v>
      </c>
      <c r="B238" s="110" t="s">
        <v>60</v>
      </c>
    </row>
    <row r="239" spans="1:2" x14ac:dyDescent="0.2">
      <c r="A239">
        <v>238</v>
      </c>
      <c r="B239" s="110" t="s">
        <v>60</v>
      </c>
    </row>
    <row r="240" spans="1:2" x14ac:dyDescent="0.2">
      <c r="A240">
        <v>239</v>
      </c>
      <c r="B240" s="110" t="s">
        <v>60</v>
      </c>
    </row>
    <row r="241" spans="1:2" x14ac:dyDescent="0.2">
      <c r="A241">
        <v>240</v>
      </c>
      <c r="B241" s="110" t="s">
        <v>60</v>
      </c>
    </row>
    <row r="242" spans="1:2" x14ac:dyDescent="0.2">
      <c r="A242">
        <v>241</v>
      </c>
      <c r="B242" s="110" t="s">
        <v>60</v>
      </c>
    </row>
    <row r="243" spans="1:2" x14ac:dyDescent="0.2">
      <c r="A243">
        <v>242</v>
      </c>
      <c r="B243" s="110" t="s">
        <v>60</v>
      </c>
    </row>
    <row r="244" spans="1:2" x14ac:dyDescent="0.2">
      <c r="A244">
        <v>243</v>
      </c>
      <c r="B244" s="110" t="s">
        <v>60</v>
      </c>
    </row>
    <row r="245" spans="1:2" x14ac:dyDescent="0.2">
      <c r="A245">
        <v>244</v>
      </c>
      <c r="B245" s="110" t="s">
        <v>60</v>
      </c>
    </row>
    <row r="246" spans="1:2" x14ac:dyDescent="0.2">
      <c r="A246">
        <v>245</v>
      </c>
      <c r="B246" s="110" t="s">
        <v>60</v>
      </c>
    </row>
    <row r="247" spans="1:2" x14ac:dyDescent="0.2">
      <c r="A247">
        <v>246</v>
      </c>
      <c r="B247" s="110" t="s">
        <v>60</v>
      </c>
    </row>
    <row r="248" spans="1:2" x14ac:dyDescent="0.2">
      <c r="A248">
        <v>247</v>
      </c>
      <c r="B248" s="110" t="s">
        <v>60</v>
      </c>
    </row>
    <row r="249" spans="1:2" x14ac:dyDescent="0.2">
      <c r="A249">
        <v>248</v>
      </c>
      <c r="B249" s="110" t="s">
        <v>60</v>
      </c>
    </row>
    <row r="250" spans="1:2" x14ac:dyDescent="0.2">
      <c r="A250">
        <v>249</v>
      </c>
      <c r="B250" s="110" t="s">
        <v>60</v>
      </c>
    </row>
    <row r="251" spans="1:2" x14ac:dyDescent="0.2">
      <c r="A251">
        <v>250</v>
      </c>
      <c r="B251" s="110" t="s">
        <v>60</v>
      </c>
    </row>
    <row r="252" spans="1:2" x14ac:dyDescent="0.2">
      <c r="A252">
        <v>251</v>
      </c>
      <c r="B252" s="110" t="s">
        <v>60</v>
      </c>
    </row>
    <row r="253" spans="1:2" x14ac:dyDescent="0.2">
      <c r="A253">
        <v>252</v>
      </c>
      <c r="B253" s="110" t="s">
        <v>60</v>
      </c>
    </row>
    <row r="254" spans="1:2" x14ac:dyDescent="0.2">
      <c r="A254">
        <v>253</v>
      </c>
      <c r="B254" s="110" t="s">
        <v>60</v>
      </c>
    </row>
    <row r="255" spans="1:2" x14ac:dyDescent="0.2">
      <c r="A255">
        <v>254</v>
      </c>
      <c r="B255" s="110" t="s">
        <v>60</v>
      </c>
    </row>
    <row r="256" spans="1:2" x14ac:dyDescent="0.2">
      <c r="A256">
        <v>255</v>
      </c>
      <c r="B256" s="110" t="s">
        <v>60</v>
      </c>
    </row>
    <row r="257" spans="1:2" x14ac:dyDescent="0.2">
      <c r="A257">
        <v>256</v>
      </c>
      <c r="B257" s="110" t="s">
        <v>60</v>
      </c>
    </row>
    <row r="258" spans="1:2" x14ac:dyDescent="0.2">
      <c r="A258">
        <v>257</v>
      </c>
      <c r="B258" s="110" t="s">
        <v>60</v>
      </c>
    </row>
    <row r="259" spans="1:2" x14ac:dyDescent="0.2">
      <c r="A259">
        <v>258</v>
      </c>
      <c r="B259" s="110" t="s">
        <v>60</v>
      </c>
    </row>
    <row r="260" spans="1:2" x14ac:dyDescent="0.2">
      <c r="A260">
        <v>259</v>
      </c>
      <c r="B260" s="110" t="s">
        <v>60</v>
      </c>
    </row>
    <row r="261" spans="1:2" x14ac:dyDescent="0.2">
      <c r="A261">
        <v>260</v>
      </c>
      <c r="B261" s="110" t="s">
        <v>60</v>
      </c>
    </row>
    <row r="262" spans="1:2" x14ac:dyDescent="0.2">
      <c r="A262">
        <v>261</v>
      </c>
      <c r="B262" s="110" t="s">
        <v>60</v>
      </c>
    </row>
    <row r="263" spans="1:2" x14ac:dyDescent="0.2">
      <c r="A263">
        <v>262</v>
      </c>
      <c r="B263" s="110" t="s">
        <v>60</v>
      </c>
    </row>
    <row r="264" spans="1:2" x14ac:dyDescent="0.2">
      <c r="A264">
        <v>263</v>
      </c>
      <c r="B264" s="110" t="s">
        <v>60</v>
      </c>
    </row>
    <row r="265" spans="1:2" x14ac:dyDescent="0.2">
      <c r="A265">
        <v>264</v>
      </c>
      <c r="B265" s="110" t="s">
        <v>59</v>
      </c>
    </row>
    <row r="266" spans="1:2" x14ac:dyDescent="0.2">
      <c r="A266">
        <v>265</v>
      </c>
      <c r="B266" s="110" t="s">
        <v>59</v>
      </c>
    </row>
    <row r="267" spans="1:2" x14ac:dyDescent="0.2">
      <c r="A267">
        <v>266</v>
      </c>
      <c r="B267" s="110" t="s">
        <v>59</v>
      </c>
    </row>
    <row r="268" spans="1:2" x14ac:dyDescent="0.2">
      <c r="A268">
        <v>267</v>
      </c>
      <c r="B268" s="110" t="s">
        <v>59</v>
      </c>
    </row>
    <row r="269" spans="1:2" x14ac:dyDescent="0.2">
      <c r="A269">
        <v>268</v>
      </c>
      <c r="B269" s="110" t="s">
        <v>59</v>
      </c>
    </row>
    <row r="270" spans="1:2" x14ac:dyDescent="0.2">
      <c r="A270">
        <v>269</v>
      </c>
      <c r="B270" s="110" t="s">
        <v>59</v>
      </c>
    </row>
    <row r="271" spans="1:2" x14ac:dyDescent="0.2">
      <c r="A271">
        <v>270</v>
      </c>
      <c r="B271" s="110" t="s">
        <v>59</v>
      </c>
    </row>
    <row r="272" spans="1:2" x14ac:dyDescent="0.2">
      <c r="A272">
        <v>271</v>
      </c>
      <c r="B272" s="110" t="s">
        <v>59</v>
      </c>
    </row>
    <row r="273" spans="1:2" x14ac:dyDescent="0.2">
      <c r="A273">
        <v>272</v>
      </c>
      <c r="B273" s="110" t="s">
        <v>59</v>
      </c>
    </row>
    <row r="274" spans="1:2" x14ac:dyDescent="0.2">
      <c r="A274">
        <v>273</v>
      </c>
      <c r="B274" s="110" t="s">
        <v>59</v>
      </c>
    </row>
    <row r="275" spans="1:2" x14ac:dyDescent="0.2">
      <c r="A275">
        <v>274</v>
      </c>
      <c r="B275" s="110" t="s">
        <v>59</v>
      </c>
    </row>
    <row r="276" spans="1:2" x14ac:dyDescent="0.2">
      <c r="A276">
        <v>275</v>
      </c>
      <c r="B276" s="110" t="s">
        <v>59</v>
      </c>
    </row>
    <row r="277" spans="1:2" x14ac:dyDescent="0.2">
      <c r="A277">
        <v>276</v>
      </c>
      <c r="B277" s="110" t="s">
        <v>59</v>
      </c>
    </row>
    <row r="278" spans="1:2" x14ac:dyDescent="0.2">
      <c r="A278">
        <v>277</v>
      </c>
      <c r="B278" s="110" t="s">
        <v>59</v>
      </c>
    </row>
    <row r="279" spans="1:2" x14ac:dyDescent="0.2">
      <c r="A279">
        <v>278</v>
      </c>
      <c r="B279" s="110" t="s">
        <v>59</v>
      </c>
    </row>
    <row r="280" spans="1:2" x14ac:dyDescent="0.2">
      <c r="A280">
        <v>279</v>
      </c>
      <c r="B280" s="110" t="s">
        <v>59</v>
      </c>
    </row>
    <row r="281" spans="1:2" x14ac:dyDescent="0.2">
      <c r="A281">
        <v>280</v>
      </c>
      <c r="B281" s="110" t="s">
        <v>59</v>
      </c>
    </row>
    <row r="282" spans="1:2" x14ac:dyDescent="0.2">
      <c r="A282">
        <v>281</v>
      </c>
      <c r="B282" s="110" t="s">
        <v>59</v>
      </c>
    </row>
    <row r="283" spans="1:2" x14ac:dyDescent="0.2">
      <c r="A283">
        <v>282</v>
      </c>
      <c r="B283" s="110" t="s">
        <v>59</v>
      </c>
    </row>
    <row r="284" spans="1:2" x14ac:dyDescent="0.2">
      <c r="A284">
        <v>283</v>
      </c>
      <c r="B284" s="110" t="s">
        <v>59</v>
      </c>
    </row>
    <row r="285" spans="1:2" x14ac:dyDescent="0.2">
      <c r="A285">
        <v>284</v>
      </c>
      <c r="B285" s="110" t="s">
        <v>59</v>
      </c>
    </row>
    <row r="286" spans="1:2" x14ac:dyDescent="0.2">
      <c r="A286">
        <v>285</v>
      </c>
      <c r="B286" s="110" t="s">
        <v>59</v>
      </c>
    </row>
    <row r="287" spans="1:2" x14ac:dyDescent="0.2">
      <c r="A287">
        <v>286</v>
      </c>
      <c r="B287" s="110" t="s">
        <v>59</v>
      </c>
    </row>
    <row r="288" spans="1:2" x14ac:dyDescent="0.2">
      <c r="A288">
        <v>287</v>
      </c>
      <c r="B288" s="110" t="s">
        <v>59</v>
      </c>
    </row>
    <row r="289" spans="1:2" x14ac:dyDescent="0.2">
      <c r="A289">
        <v>288</v>
      </c>
      <c r="B289" s="110" t="s">
        <v>59</v>
      </c>
    </row>
    <row r="290" spans="1:2" x14ac:dyDescent="0.2">
      <c r="A290">
        <v>289</v>
      </c>
      <c r="B290" s="110" t="s">
        <v>59</v>
      </c>
    </row>
    <row r="291" spans="1:2" x14ac:dyDescent="0.2">
      <c r="A291">
        <v>290</v>
      </c>
      <c r="B291" s="110" t="s">
        <v>59</v>
      </c>
    </row>
    <row r="292" spans="1:2" x14ac:dyDescent="0.2">
      <c r="A292">
        <v>291</v>
      </c>
      <c r="B292" s="110" t="s">
        <v>59</v>
      </c>
    </row>
    <row r="293" spans="1:2" x14ac:dyDescent="0.2">
      <c r="A293">
        <v>292</v>
      </c>
      <c r="B293" s="110" t="s">
        <v>59</v>
      </c>
    </row>
    <row r="294" spans="1:2" x14ac:dyDescent="0.2">
      <c r="A294">
        <v>293</v>
      </c>
      <c r="B294" s="110" t="s">
        <v>59</v>
      </c>
    </row>
    <row r="295" spans="1:2" x14ac:dyDescent="0.2">
      <c r="A295">
        <v>294</v>
      </c>
      <c r="B295" s="110" t="s">
        <v>59</v>
      </c>
    </row>
    <row r="296" spans="1:2" x14ac:dyDescent="0.2">
      <c r="A296">
        <v>295</v>
      </c>
      <c r="B296" s="110" t="s">
        <v>59</v>
      </c>
    </row>
    <row r="297" spans="1:2" x14ac:dyDescent="0.2">
      <c r="A297">
        <v>296</v>
      </c>
      <c r="B297" s="110" t="s">
        <v>59</v>
      </c>
    </row>
    <row r="298" spans="1:2" x14ac:dyDescent="0.2">
      <c r="A298">
        <v>297</v>
      </c>
      <c r="B298" s="110" t="s">
        <v>59</v>
      </c>
    </row>
    <row r="299" spans="1:2" x14ac:dyDescent="0.2">
      <c r="A299">
        <v>298</v>
      </c>
      <c r="B299" s="110" t="s">
        <v>59</v>
      </c>
    </row>
    <row r="300" spans="1:2" x14ac:dyDescent="0.2">
      <c r="A300">
        <v>299</v>
      </c>
      <c r="B300" s="110" t="s">
        <v>59</v>
      </c>
    </row>
    <row r="301" spans="1:2" x14ac:dyDescent="0.2">
      <c r="A301">
        <v>300</v>
      </c>
      <c r="B301" s="110" t="s">
        <v>58</v>
      </c>
    </row>
    <row r="302" spans="1:2" x14ac:dyDescent="0.2">
      <c r="A302">
        <v>301</v>
      </c>
      <c r="B302" s="110" t="s">
        <v>58</v>
      </c>
    </row>
    <row r="303" spans="1:2" x14ac:dyDescent="0.2">
      <c r="A303">
        <v>302</v>
      </c>
      <c r="B303" s="110" t="s">
        <v>58</v>
      </c>
    </row>
    <row r="304" spans="1:2" x14ac:dyDescent="0.2">
      <c r="A304">
        <v>303</v>
      </c>
      <c r="B304" s="110" t="s">
        <v>58</v>
      </c>
    </row>
    <row r="305" spans="1:2" x14ac:dyDescent="0.2">
      <c r="A305">
        <v>304</v>
      </c>
      <c r="B305" s="110" t="s">
        <v>58</v>
      </c>
    </row>
    <row r="306" spans="1:2" x14ac:dyDescent="0.2">
      <c r="A306">
        <v>305</v>
      </c>
      <c r="B306" s="110" t="s">
        <v>58</v>
      </c>
    </row>
    <row r="307" spans="1:2" x14ac:dyDescent="0.2">
      <c r="A307">
        <v>306</v>
      </c>
      <c r="B307" s="110" t="s">
        <v>58</v>
      </c>
    </row>
    <row r="308" spans="1:2" x14ac:dyDescent="0.2">
      <c r="A308">
        <v>307</v>
      </c>
      <c r="B308" s="110" t="s">
        <v>58</v>
      </c>
    </row>
    <row r="309" spans="1:2" x14ac:dyDescent="0.2">
      <c r="A309">
        <v>308</v>
      </c>
      <c r="B309" s="110" t="s">
        <v>58</v>
      </c>
    </row>
    <row r="310" spans="1:2" x14ac:dyDescent="0.2">
      <c r="A310">
        <v>309</v>
      </c>
      <c r="B310" s="110" t="s">
        <v>58</v>
      </c>
    </row>
    <row r="311" spans="1:2" x14ac:dyDescent="0.2">
      <c r="A311">
        <v>310</v>
      </c>
      <c r="B311" s="110" t="s">
        <v>58</v>
      </c>
    </row>
    <row r="312" spans="1:2" x14ac:dyDescent="0.2">
      <c r="A312">
        <v>311</v>
      </c>
      <c r="B312" s="110" t="s">
        <v>58</v>
      </c>
    </row>
    <row r="313" spans="1:2" x14ac:dyDescent="0.2">
      <c r="A313">
        <v>312</v>
      </c>
      <c r="B313" s="110" t="s">
        <v>58</v>
      </c>
    </row>
    <row r="314" spans="1:2" x14ac:dyDescent="0.2">
      <c r="A314">
        <v>313</v>
      </c>
      <c r="B314" s="110" t="s">
        <v>58</v>
      </c>
    </row>
    <row r="315" spans="1:2" x14ac:dyDescent="0.2">
      <c r="A315">
        <v>314</v>
      </c>
      <c r="B315" s="110" t="s">
        <v>58</v>
      </c>
    </row>
    <row r="316" spans="1:2" x14ac:dyDescent="0.2">
      <c r="A316">
        <v>315</v>
      </c>
      <c r="B316" s="110" t="s">
        <v>58</v>
      </c>
    </row>
    <row r="317" spans="1:2" x14ac:dyDescent="0.2">
      <c r="A317">
        <v>316</v>
      </c>
      <c r="B317" s="110" t="s">
        <v>58</v>
      </c>
    </row>
    <row r="318" spans="1:2" x14ac:dyDescent="0.2">
      <c r="A318">
        <v>317</v>
      </c>
      <c r="B318" s="110" t="s">
        <v>58</v>
      </c>
    </row>
    <row r="319" spans="1:2" x14ac:dyDescent="0.2">
      <c r="A319">
        <v>318</v>
      </c>
      <c r="B319" s="110" t="s">
        <v>58</v>
      </c>
    </row>
    <row r="320" spans="1:2" x14ac:dyDescent="0.2">
      <c r="A320">
        <v>319</v>
      </c>
      <c r="B320" s="110" t="s">
        <v>58</v>
      </c>
    </row>
    <row r="321" spans="1:2" x14ac:dyDescent="0.2">
      <c r="A321">
        <v>320</v>
      </c>
      <c r="B321" s="110" t="s">
        <v>58</v>
      </c>
    </row>
    <row r="322" spans="1:2" x14ac:dyDescent="0.2">
      <c r="A322">
        <v>321</v>
      </c>
      <c r="B322" s="110" t="s">
        <v>58</v>
      </c>
    </row>
    <row r="323" spans="1:2" x14ac:dyDescent="0.2">
      <c r="A323">
        <v>322</v>
      </c>
      <c r="B323" s="110" t="s">
        <v>58</v>
      </c>
    </row>
    <row r="324" spans="1:2" x14ac:dyDescent="0.2">
      <c r="A324">
        <v>323</v>
      </c>
      <c r="B324" s="110" t="s">
        <v>58</v>
      </c>
    </row>
    <row r="325" spans="1:2" x14ac:dyDescent="0.2">
      <c r="A325">
        <v>324</v>
      </c>
      <c r="B325" s="110" t="s">
        <v>58</v>
      </c>
    </row>
    <row r="326" spans="1:2" x14ac:dyDescent="0.2">
      <c r="A326">
        <v>325</v>
      </c>
      <c r="B326" s="110" t="s">
        <v>58</v>
      </c>
    </row>
    <row r="327" spans="1:2" x14ac:dyDescent="0.2">
      <c r="A327">
        <v>326</v>
      </c>
      <c r="B327" s="110" t="s">
        <v>58</v>
      </c>
    </row>
    <row r="328" spans="1:2" x14ac:dyDescent="0.2">
      <c r="A328">
        <v>327</v>
      </c>
      <c r="B328" s="110" t="s">
        <v>58</v>
      </c>
    </row>
    <row r="329" spans="1:2" x14ac:dyDescent="0.2">
      <c r="A329">
        <v>328</v>
      </c>
      <c r="B329" s="110" t="s">
        <v>58</v>
      </c>
    </row>
    <row r="330" spans="1:2" x14ac:dyDescent="0.2">
      <c r="A330">
        <v>329</v>
      </c>
      <c r="B330" s="110" t="s">
        <v>58</v>
      </c>
    </row>
    <row r="331" spans="1:2" x14ac:dyDescent="0.2">
      <c r="A331">
        <v>330</v>
      </c>
      <c r="B331" s="110" t="s">
        <v>58</v>
      </c>
    </row>
    <row r="332" spans="1:2" x14ac:dyDescent="0.2">
      <c r="A332">
        <v>331</v>
      </c>
      <c r="B332" s="110" t="s">
        <v>58</v>
      </c>
    </row>
    <row r="333" spans="1:2" x14ac:dyDescent="0.2">
      <c r="A333">
        <v>332</v>
      </c>
      <c r="B333" s="110" t="s">
        <v>58</v>
      </c>
    </row>
    <row r="334" spans="1:2" x14ac:dyDescent="0.2">
      <c r="A334">
        <v>333</v>
      </c>
      <c r="B334" s="110" t="s">
        <v>58</v>
      </c>
    </row>
    <row r="335" spans="1:2" x14ac:dyDescent="0.2">
      <c r="A335">
        <v>334</v>
      </c>
      <c r="B335" s="110" t="s">
        <v>58</v>
      </c>
    </row>
    <row r="336" spans="1:2" x14ac:dyDescent="0.2">
      <c r="A336">
        <v>335</v>
      </c>
      <c r="B336" s="110" t="s">
        <v>58</v>
      </c>
    </row>
    <row r="337" spans="1:2" x14ac:dyDescent="0.2">
      <c r="A337">
        <v>336</v>
      </c>
      <c r="B337" s="110" t="s">
        <v>58</v>
      </c>
    </row>
    <row r="338" spans="1:2" x14ac:dyDescent="0.2">
      <c r="A338">
        <v>337</v>
      </c>
      <c r="B338" s="110" t="s">
        <v>58</v>
      </c>
    </row>
    <row r="339" spans="1:2" x14ac:dyDescent="0.2">
      <c r="A339">
        <v>338</v>
      </c>
      <c r="B339" s="110" t="s">
        <v>58</v>
      </c>
    </row>
    <row r="340" spans="1:2" x14ac:dyDescent="0.2">
      <c r="A340">
        <v>339</v>
      </c>
      <c r="B340" s="110" t="s">
        <v>58</v>
      </c>
    </row>
    <row r="341" spans="1:2" x14ac:dyDescent="0.2">
      <c r="A341">
        <v>340</v>
      </c>
      <c r="B341" s="110" t="s">
        <v>58</v>
      </c>
    </row>
    <row r="342" spans="1:2" x14ac:dyDescent="0.2">
      <c r="A342">
        <v>341</v>
      </c>
      <c r="B342" s="110" t="s">
        <v>58</v>
      </c>
    </row>
    <row r="343" spans="1:2" x14ac:dyDescent="0.2">
      <c r="A343">
        <v>342</v>
      </c>
      <c r="B343" s="110" t="s">
        <v>58</v>
      </c>
    </row>
    <row r="344" spans="1:2" x14ac:dyDescent="0.2">
      <c r="A344">
        <v>343</v>
      </c>
      <c r="B344" s="110" t="s">
        <v>58</v>
      </c>
    </row>
    <row r="345" spans="1:2" x14ac:dyDescent="0.2">
      <c r="A345">
        <v>344</v>
      </c>
      <c r="B345" s="110" t="s">
        <v>58</v>
      </c>
    </row>
    <row r="346" spans="1:2" x14ac:dyDescent="0.2">
      <c r="A346">
        <v>345</v>
      </c>
      <c r="B346" s="110" t="s">
        <v>58</v>
      </c>
    </row>
    <row r="347" spans="1:2" x14ac:dyDescent="0.2">
      <c r="A347">
        <v>346</v>
      </c>
      <c r="B347" s="110" t="s">
        <v>58</v>
      </c>
    </row>
    <row r="348" spans="1:2" x14ac:dyDescent="0.2">
      <c r="A348">
        <v>347</v>
      </c>
      <c r="B348" s="110" t="s">
        <v>58</v>
      </c>
    </row>
    <row r="349" spans="1:2" x14ac:dyDescent="0.2">
      <c r="A349">
        <v>348</v>
      </c>
      <c r="B349" s="110" t="s">
        <v>58</v>
      </c>
    </row>
    <row r="350" spans="1:2" x14ac:dyDescent="0.2">
      <c r="A350">
        <v>349</v>
      </c>
      <c r="B350" s="110" t="s">
        <v>58</v>
      </c>
    </row>
    <row r="351" spans="1:2" x14ac:dyDescent="0.2">
      <c r="A351">
        <v>350</v>
      </c>
      <c r="B351" s="110" t="s">
        <v>58</v>
      </c>
    </row>
    <row r="352" spans="1:2" x14ac:dyDescent="0.2">
      <c r="A352">
        <v>351</v>
      </c>
      <c r="B352" s="110" t="s">
        <v>58</v>
      </c>
    </row>
    <row r="353" spans="1:2" x14ac:dyDescent="0.2">
      <c r="A353">
        <v>352</v>
      </c>
      <c r="B353" s="110" t="s">
        <v>58</v>
      </c>
    </row>
    <row r="354" spans="1:2" x14ac:dyDescent="0.2">
      <c r="A354">
        <v>353</v>
      </c>
      <c r="B354" s="110" t="s">
        <v>58</v>
      </c>
    </row>
    <row r="355" spans="1:2" x14ac:dyDescent="0.2">
      <c r="A355">
        <v>354</v>
      </c>
      <c r="B355" s="110" t="s">
        <v>58</v>
      </c>
    </row>
    <row r="356" spans="1:2" x14ac:dyDescent="0.2">
      <c r="A356">
        <v>355</v>
      </c>
      <c r="B356" s="110" t="s">
        <v>58</v>
      </c>
    </row>
    <row r="357" spans="1:2" x14ac:dyDescent="0.2">
      <c r="A357">
        <v>356</v>
      </c>
      <c r="B357" s="110" t="s">
        <v>58</v>
      </c>
    </row>
    <row r="358" spans="1:2" x14ac:dyDescent="0.2">
      <c r="A358">
        <v>357</v>
      </c>
      <c r="B358" s="110" t="s">
        <v>58</v>
      </c>
    </row>
    <row r="359" spans="1:2" x14ac:dyDescent="0.2">
      <c r="A359">
        <v>358</v>
      </c>
      <c r="B359" s="110" t="s">
        <v>58</v>
      </c>
    </row>
    <row r="360" spans="1:2" x14ac:dyDescent="0.2">
      <c r="A360">
        <v>359</v>
      </c>
      <c r="B360" s="110" t="s">
        <v>58</v>
      </c>
    </row>
    <row r="361" spans="1:2" x14ac:dyDescent="0.2">
      <c r="A361">
        <v>360</v>
      </c>
      <c r="B361" s="110" t="s">
        <v>58</v>
      </c>
    </row>
    <row r="362" spans="1:2" x14ac:dyDescent="0.2">
      <c r="A362">
        <v>361</v>
      </c>
      <c r="B362" s="110" t="s">
        <v>58</v>
      </c>
    </row>
    <row r="363" spans="1:2" x14ac:dyDescent="0.2">
      <c r="A363">
        <v>362</v>
      </c>
      <c r="B363" s="110" t="s">
        <v>58</v>
      </c>
    </row>
    <row r="364" spans="1:2" x14ac:dyDescent="0.2">
      <c r="A364">
        <v>363</v>
      </c>
      <c r="B364" s="110" t="s">
        <v>58</v>
      </c>
    </row>
    <row r="365" spans="1:2" x14ac:dyDescent="0.2">
      <c r="A365">
        <v>364</v>
      </c>
      <c r="B365" s="110" t="s">
        <v>58</v>
      </c>
    </row>
    <row r="366" spans="1:2" x14ac:dyDescent="0.2">
      <c r="A366">
        <v>365</v>
      </c>
      <c r="B366" s="110" t="s">
        <v>58</v>
      </c>
    </row>
    <row r="367" spans="1:2" x14ac:dyDescent="0.2">
      <c r="A367">
        <v>366</v>
      </c>
      <c r="B367" s="110" t="s">
        <v>58</v>
      </c>
    </row>
    <row r="368" spans="1:2" x14ac:dyDescent="0.2">
      <c r="A368">
        <v>367</v>
      </c>
      <c r="B368" s="110" t="s">
        <v>58</v>
      </c>
    </row>
    <row r="369" spans="1:2" x14ac:dyDescent="0.2">
      <c r="A369">
        <v>368</v>
      </c>
      <c r="B369" s="110" t="s">
        <v>58</v>
      </c>
    </row>
    <row r="370" spans="1:2" x14ac:dyDescent="0.2">
      <c r="A370">
        <v>369</v>
      </c>
      <c r="B370" s="110" t="s">
        <v>58</v>
      </c>
    </row>
    <row r="371" spans="1:2" x14ac:dyDescent="0.2">
      <c r="A371">
        <v>370</v>
      </c>
      <c r="B371" s="110" t="s">
        <v>58</v>
      </c>
    </row>
    <row r="372" spans="1:2" x14ac:dyDescent="0.2">
      <c r="A372">
        <v>371</v>
      </c>
      <c r="B372" s="110" t="s">
        <v>58</v>
      </c>
    </row>
    <row r="373" spans="1:2" x14ac:dyDescent="0.2">
      <c r="A373">
        <v>372</v>
      </c>
      <c r="B373" s="110" t="s">
        <v>58</v>
      </c>
    </row>
    <row r="374" spans="1:2" x14ac:dyDescent="0.2">
      <c r="A374">
        <v>373</v>
      </c>
      <c r="B374" s="110" t="s">
        <v>58</v>
      </c>
    </row>
    <row r="375" spans="1:2" x14ac:dyDescent="0.2">
      <c r="A375">
        <v>374</v>
      </c>
      <c r="B375" s="110" t="s">
        <v>58</v>
      </c>
    </row>
    <row r="376" spans="1:2" x14ac:dyDescent="0.2">
      <c r="A376">
        <v>375</v>
      </c>
      <c r="B376" s="110" t="s">
        <v>58</v>
      </c>
    </row>
    <row r="377" spans="1:2" x14ac:dyDescent="0.2">
      <c r="A377">
        <v>376</v>
      </c>
      <c r="B377" s="110" t="s">
        <v>58</v>
      </c>
    </row>
    <row r="378" spans="1:2" x14ac:dyDescent="0.2">
      <c r="A378">
        <v>377</v>
      </c>
      <c r="B378" s="110" t="s">
        <v>58</v>
      </c>
    </row>
    <row r="379" spans="1:2" x14ac:dyDescent="0.2">
      <c r="A379">
        <v>378</v>
      </c>
      <c r="B379" s="110" t="s">
        <v>58</v>
      </c>
    </row>
    <row r="380" spans="1:2" x14ac:dyDescent="0.2">
      <c r="A380">
        <v>379</v>
      </c>
      <c r="B380" s="110" t="s">
        <v>58</v>
      </c>
    </row>
    <row r="381" spans="1:2" x14ac:dyDescent="0.2">
      <c r="A381">
        <v>380</v>
      </c>
      <c r="B381" s="110" t="s">
        <v>58</v>
      </c>
    </row>
    <row r="382" spans="1:2" x14ac:dyDescent="0.2">
      <c r="A382">
        <v>381</v>
      </c>
      <c r="B382" s="110" t="s">
        <v>58</v>
      </c>
    </row>
    <row r="383" spans="1:2" x14ac:dyDescent="0.2">
      <c r="A383">
        <v>382</v>
      </c>
      <c r="B383" s="110" t="s">
        <v>58</v>
      </c>
    </row>
    <row r="384" spans="1:2" x14ac:dyDescent="0.2">
      <c r="A384">
        <v>383</v>
      </c>
      <c r="B384" s="110" t="s">
        <v>58</v>
      </c>
    </row>
    <row r="385" spans="1:2" x14ac:dyDescent="0.2">
      <c r="A385">
        <v>384</v>
      </c>
      <c r="B385" s="110" t="s">
        <v>58</v>
      </c>
    </row>
    <row r="386" spans="1:2" x14ac:dyDescent="0.2">
      <c r="A386">
        <v>385</v>
      </c>
      <c r="B386" s="110" t="s">
        <v>58</v>
      </c>
    </row>
    <row r="387" spans="1:2" x14ac:dyDescent="0.2">
      <c r="A387">
        <v>386</v>
      </c>
      <c r="B387" s="110" t="s">
        <v>58</v>
      </c>
    </row>
    <row r="388" spans="1:2" x14ac:dyDescent="0.2">
      <c r="A388">
        <v>387</v>
      </c>
      <c r="B388" s="110" t="s">
        <v>58</v>
      </c>
    </row>
    <row r="389" spans="1:2" x14ac:dyDescent="0.2">
      <c r="A389">
        <v>388</v>
      </c>
      <c r="B389" s="110" t="s">
        <v>58</v>
      </c>
    </row>
    <row r="390" spans="1:2" x14ac:dyDescent="0.2">
      <c r="A390">
        <v>389</v>
      </c>
      <c r="B390" s="110" t="s">
        <v>58</v>
      </c>
    </row>
    <row r="391" spans="1:2" x14ac:dyDescent="0.2">
      <c r="A391">
        <v>390</v>
      </c>
      <c r="B391" s="110" t="s">
        <v>58</v>
      </c>
    </row>
    <row r="392" spans="1:2" x14ac:dyDescent="0.2">
      <c r="A392">
        <v>391</v>
      </c>
      <c r="B392" s="110" t="s">
        <v>58</v>
      </c>
    </row>
    <row r="393" spans="1:2" x14ac:dyDescent="0.2">
      <c r="A393">
        <v>392</v>
      </c>
      <c r="B393" s="110" t="s">
        <v>58</v>
      </c>
    </row>
    <row r="394" spans="1:2" x14ac:dyDescent="0.2">
      <c r="A394">
        <v>393</v>
      </c>
      <c r="B394" s="110" t="s">
        <v>58</v>
      </c>
    </row>
    <row r="395" spans="1:2" x14ac:dyDescent="0.2">
      <c r="A395">
        <v>394</v>
      </c>
      <c r="B395" s="110" t="s">
        <v>58</v>
      </c>
    </row>
    <row r="396" spans="1:2" x14ac:dyDescent="0.2">
      <c r="A396">
        <v>395</v>
      </c>
      <c r="B396" s="110" t="s">
        <v>58</v>
      </c>
    </row>
    <row r="397" spans="1:2" x14ac:dyDescent="0.2">
      <c r="A397">
        <v>396</v>
      </c>
      <c r="B397" s="110" t="s">
        <v>58</v>
      </c>
    </row>
    <row r="398" spans="1:2" x14ac:dyDescent="0.2">
      <c r="A398">
        <v>397</v>
      </c>
      <c r="B398" s="110" t="s">
        <v>58</v>
      </c>
    </row>
    <row r="399" spans="1:2" x14ac:dyDescent="0.2">
      <c r="A399">
        <v>398</v>
      </c>
      <c r="B399" s="110" t="s">
        <v>58</v>
      </c>
    </row>
    <row r="400" spans="1:2" x14ac:dyDescent="0.2">
      <c r="A400">
        <v>399</v>
      </c>
      <c r="B400" s="110" t="s">
        <v>58</v>
      </c>
    </row>
    <row r="401" spans="1:2" x14ac:dyDescent="0.2">
      <c r="A401">
        <v>400</v>
      </c>
      <c r="B401" s="110" t="s">
        <v>58</v>
      </c>
    </row>
    <row r="402" spans="1:2" x14ac:dyDescent="0.2">
      <c r="A402">
        <v>401</v>
      </c>
      <c r="B402" s="110" t="s">
        <v>58</v>
      </c>
    </row>
    <row r="403" spans="1:2" x14ac:dyDescent="0.2">
      <c r="A403">
        <v>402</v>
      </c>
      <c r="B403" s="110" t="s">
        <v>58</v>
      </c>
    </row>
    <row r="404" spans="1:2" x14ac:dyDescent="0.2">
      <c r="A404">
        <v>403</v>
      </c>
      <c r="B404" s="110" t="s">
        <v>58</v>
      </c>
    </row>
    <row r="405" spans="1:2" x14ac:dyDescent="0.2">
      <c r="A405">
        <v>404</v>
      </c>
      <c r="B405" s="110" t="s">
        <v>58</v>
      </c>
    </row>
    <row r="406" spans="1:2" x14ac:dyDescent="0.2">
      <c r="A406">
        <v>405</v>
      </c>
      <c r="B406" s="110" t="s">
        <v>58</v>
      </c>
    </row>
    <row r="407" spans="1:2" x14ac:dyDescent="0.2">
      <c r="A407">
        <v>406</v>
      </c>
      <c r="B407" s="110" t="s">
        <v>58</v>
      </c>
    </row>
    <row r="408" spans="1:2" x14ac:dyDescent="0.2">
      <c r="A408">
        <v>407</v>
      </c>
      <c r="B408" s="110" t="s">
        <v>58</v>
      </c>
    </row>
    <row r="409" spans="1:2" x14ac:dyDescent="0.2">
      <c r="A409">
        <v>408</v>
      </c>
      <c r="B409" s="110" t="s">
        <v>58</v>
      </c>
    </row>
    <row r="410" spans="1:2" x14ac:dyDescent="0.2">
      <c r="A410">
        <v>409</v>
      </c>
      <c r="B410" s="110" t="s">
        <v>58</v>
      </c>
    </row>
    <row r="411" spans="1:2" x14ac:dyDescent="0.2">
      <c r="A411">
        <v>410</v>
      </c>
      <c r="B411" s="110" t="s">
        <v>58</v>
      </c>
    </row>
    <row r="412" spans="1:2" x14ac:dyDescent="0.2">
      <c r="A412">
        <v>411</v>
      </c>
      <c r="B412" s="110" t="s">
        <v>58</v>
      </c>
    </row>
    <row r="413" spans="1:2" x14ac:dyDescent="0.2">
      <c r="A413">
        <v>412</v>
      </c>
      <c r="B413" s="110" t="s">
        <v>58</v>
      </c>
    </row>
    <row r="414" spans="1:2" x14ac:dyDescent="0.2">
      <c r="A414">
        <v>413</v>
      </c>
      <c r="B414" s="110" t="s">
        <v>58</v>
      </c>
    </row>
    <row r="415" spans="1:2" x14ac:dyDescent="0.2">
      <c r="A415">
        <v>414</v>
      </c>
      <c r="B415" s="110" t="s">
        <v>58</v>
      </c>
    </row>
    <row r="416" spans="1:2" x14ac:dyDescent="0.2">
      <c r="A416">
        <v>415</v>
      </c>
      <c r="B416" s="110" t="s">
        <v>58</v>
      </c>
    </row>
    <row r="417" spans="1:2" x14ac:dyDescent="0.2">
      <c r="A417">
        <v>416</v>
      </c>
      <c r="B417" s="110" t="s">
        <v>58</v>
      </c>
    </row>
    <row r="418" spans="1:2" x14ac:dyDescent="0.2">
      <c r="A418">
        <v>417</v>
      </c>
      <c r="B418" s="110" t="s">
        <v>58</v>
      </c>
    </row>
    <row r="419" spans="1:2" x14ac:dyDescent="0.2">
      <c r="A419">
        <v>418</v>
      </c>
      <c r="B419" s="110" t="s">
        <v>58</v>
      </c>
    </row>
    <row r="420" spans="1:2" x14ac:dyDescent="0.2">
      <c r="A420">
        <v>419</v>
      </c>
      <c r="B420" s="110" t="s">
        <v>58</v>
      </c>
    </row>
    <row r="421" spans="1:2" x14ac:dyDescent="0.2">
      <c r="A421">
        <v>420</v>
      </c>
      <c r="B421" s="110" t="s">
        <v>58</v>
      </c>
    </row>
    <row r="422" spans="1:2" x14ac:dyDescent="0.2">
      <c r="A422">
        <v>421</v>
      </c>
      <c r="B422" s="110" t="s">
        <v>58</v>
      </c>
    </row>
    <row r="423" spans="1:2" x14ac:dyDescent="0.2">
      <c r="A423">
        <v>422</v>
      </c>
      <c r="B423" s="110" t="s">
        <v>58</v>
      </c>
    </row>
    <row r="424" spans="1:2" x14ac:dyDescent="0.2">
      <c r="A424">
        <v>423</v>
      </c>
      <c r="B424" s="110" t="s">
        <v>58</v>
      </c>
    </row>
    <row r="425" spans="1:2" x14ac:dyDescent="0.2">
      <c r="A425">
        <v>424</v>
      </c>
      <c r="B425" s="110" t="s">
        <v>58</v>
      </c>
    </row>
    <row r="426" spans="1:2" x14ac:dyDescent="0.2">
      <c r="A426">
        <v>425</v>
      </c>
      <c r="B426" s="110" t="s">
        <v>58</v>
      </c>
    </row>
    <row r="427" spans="1:2" x14ac:dyDescent="0.2">
      <c r="A427">
        <v>426</v>
      </c>
      <c r="B427" s="110" t="s">
        <v>58</v>
      </c>
    </row>
    <row r="428" spans="1:2" x14ac:dyDescent="0.2">
      <c r="A428">
        <v>427</v>
      </c>
      <c r="B428" s="110" t="s">
        <v>58</v>
      </c>
    </row>
    <row r="429" spans="1:2" x14ac:dyDescent="0.2">
      <c r="A429">
        <v>428</v>
      </c>
      <c r="B429" s="110" t="s">
        <v>58</v>
      </c>
    </row>
    <row r="430" spans="1:2" x14ac:dyDescent="0.2">
      <c r="A430">
        <v>429</v>
      </c>
      <c r="B430" s="110" t="s">
        <v>58</v>
      </c>
    </row>
    <row r="431" spans="1:2" x14ac:dyDescent="0.2">
      <c r="A431">
        <v>430</v>
      </c>
      <c r="B431" s="110" t="s">
        <v>58</v>
      </c>
    </row>
    <row r="432" spans="1:2" x14ac:dyDescent="0.2">
      <c r="A432">
        <v>431</v>
      </c>
      <c r="B432" s="110" t="s">
        <v>58</v>
      </c>
    </row>
    <row r="433" spans="1:2" x14ac:dyDescent="0.2">
      <c r="A433">
        <v>432</v>
      </c>
      <c r="B433" s="110" t="s">
        <v>58</v>
      </c>
    </row>
    <row r="434" spans="1:2" x14ac:dyDescent="0.2">
      <c r="A434">
        <v>433</v>
      </c>
      <c r="B434" s="110" t="s">
        <v>58</v>
      </c>
    </row>
    <row r="435" spans="1:2" x14ac:dyDescent="0.2">
      <c r="A435">
        <v>434</v>
      </c>
      <c r="B435" s="110" t="s">
        <v>58</v>
      </c>
    </row>
    <row r="436" spans="1:2" x14ac:dyDescent="0.2">
      <c r="A436">
        <v>435</v>
      </c>
      <c r="B436" s="110" t="s">
        <v>58</v>
      </c>
    </row>
    <row r="437" spans="1:2" x14ac:dyDescent="0.2">
      <c r="A437">
        <v>436</v>
      </c>
      <c r="B437" s="110" t="s">
        <v>58</v>
      </c>
    </row>
    <row r="438" spans="1:2" x14ac:dyDescent="0.2">
      <c r="A438">
        <v>437</v>
      </c>
      <c r="B438" s="110" t="s">
        <v>58</v>
      </c>
    </row>
    <row r="439" spans="1:2" x14ac:dyDescent="0.2">
      <c r="A439">
        <v>438</v>
      </c>
      <c r="B439" s="110" t="s">
        <v>58</v>
      </c>
    </row>
    <row r="440" spans="1:2" x14ac:dyDescent="0.2">
      <c r="A440">
        <v>439</v>
      </c>
      <c r="B440" s="110" t="s">
        <v>58</v>
      </c>
    </row>
    <row r="441" spans="1:2" x14ac:dyDescent="0.2">
      <c r="A441">
        <v>440</v>
      </c>
      <c r="B441" s="110" t="s">
        <v>58</v>
      </c>
    </row>
    <row r="442" spans="1:2" x14ac:dyDescent="0.2">
      <c r="A442">
        <v>441</v>
      </c>
      <c r="B442" s="110" t="s">
        <v>58</v>
      </c>
    </row>
    <row r="443" spans="1:2" x14ac:dyDescent="0.2">
      <c r="A443">
        <v>442</v>
      </c>
      <c r="B443" s="110" t="s">
        <v>58</v>
      </c>
    </row>
    <row r="444" spans="1:2" x14ac:dyDescent="0.2">
      <c r="A444">
        <v>443</v>
      </c>
      <c r="B444" s="110" t="s">
        <v>58</v>
      </c>
    </row>
    <row r="445" spans="1:2" x14ac:dyDescent="0.2">
      <c r="A445">
        <v>444</v>
      </c>
      <c r="B445" s="110" t="s">
        <v>58</v>
      </c>
    </row>
    <row r="446" spans="1:2" x14ac:dyDescent="0.2">
      <c r="A446">
        <v>445</v>
      </c>
      <c r="B446" s="110" t="s">
        <v>58</v>
      </c>
    </row>
    <row r="447" spans="1:2" x14ac:dyDescent="0.2">
      <c r="A447">
        <v>446</v>
      </c>
      <c r="B447" s="110" t="s">
        <v>58</v>
      </c>
    </row>
    <row r="448" spans="1:2" x14ac:dyDescent="0.2">
      <c r="A448">
        <v>447</v>
      </c>
      <c r="B448" s="110" t="s">
        <v>58</v>
      </c>
    </row>
    <row r="449" spans="1:2" x14ac:dyDescent="0.2">
      <c r="A449">
        <v>448</v>
      </c>
      <c r="B449" s="110" t="s">
        <v>58</v>
      </c>
    </row>
    <row r="450" spans="1:2" x14ac:dyDescent="0.2">
      <c r="A450">
        <v>449</v>
      </c>
      <c r="B450" s="110" t="s">
        <v>58</v>
      </c>
    </row>
    <row r="451" spans="1:2" x14ac:dyDescent="0.2">
      <c r="A451">
        <v>450</v>
      </c>
      <c r="B451" s="110" t="s">
        <v>58</v>
      </c>
    </row>
    <row r="452" spans="1:2" x14ac:dyDescent="0.2">
      <c r="A452">
        <v>451</v>
      </c>
      <c r="B452" s="110" t="s">
        <v>58</v>
      </c>
    </row>
    <row r="453" spans="1:2" x14ac:dyDescent="0.2">
      <c r="A453">
        <v>452</v>
      </c>
      <c r="B453" s="110" t="s">
        <v>58</v>
      </c>
    </row>
    <row r="454" spans="1:2" x14ac:dyDescent="0.2">
      <c r="A454">
        <v>453</v>
      </c>
      <c r="B454" s="110" t="s">
        <v>58</v>
      </c>
    </row>
    <row r="455" spans="1:2" x14ac:dyDescent="0.2">
      <c r="A455">
        <v>454</v>
      </c>
      <c r="B455" s="110" t="s">
        <v>58</v>
      </c>
    </row>
    <row r="456" spans="1:2" x14ac:dyDescent="0.2">
      <c r="A456">
        <v>455</v>
      </c>
      <c r="B456" s="110" t="s">
        <v>58</v>
      </c>
    </row>
    <row r="457" spans="1:2" x14ac:dyDescent="0.2">
      <c r="A457">
        <v>456</v>
      </c>
      <c r="B457" s="110" t="s">
        <v>58</v>
      </c>
    </row>
    <row r="458" spans="1:2" x14ac:dyDescent="0.2">
      <c r="A458">
        <v>457</v>
      </c>
      <c r="B458" s="110" t="s">
        <v>58</v>
      </c>
    </row>
    <row r="459" spans="1:2" x14ac:dyDescent="0.2">
      <c r="A459">
        <v>458</v>
      </c>
      <c r="B459" s="110" t="s">
        <v>58</v>
      </c>
    </row>
    <row r="460" spans="1:2" x14ac:dyDescent="0.2">
      <c r="A460">
        <v>459</v>
      </c>
      <c r="B460" s="110" t="s">
        <v>58</v>
      </c>
    </row>
    <row r="461" spans="1:2" x14ac:dyDescent="0.2">
      <c r="A461">
        <v>460</v>
      </c>
      <c r="B461" s="110" t="s">
        <v>58</v>
      </c>
    </row>
    <row r="462" spans="1:2" x14ac:dyDescent="0.2">
      <c r="A462">
        <v>461</v>
      </c>
      <c r="B462" s="110" t="s">
        <v>58</v>
      </c>
    </row>
    <row r="463" spans="1:2" x14ac:dyDescent="0.2">
      <c r="A463">
        <v>462</v>
      </c>
      <c r="B463" s="110" t="s">
        <v>58</v>
      </c>
    </row>
    <row r="464" spans="1:2" x14ac:dyDescent="0.2">
      <c r="A464">
        <v>463</v>
      </c>
      <c r="B464" s="110" t="s">
        <v>58</v>
      </c>
    </row>
    <row r="465" spans="1:2" x14ac:dyDescent="0.2">
      <c r="A465">
        <v>464</v>
      </c>
      <c r="B465" s="110" t="s">
        <v>58</v>
      </c>
    </row>
    <row r="466" spans="1:2" x14ac:dyDescent="0.2">
      <c r="A466">
        <v>465</v>
      </c>
      <c r="B466" s="110" t="s">
        <v>58</v>
      </c>
    </row>
    <row r="467" spans="1:2" x14ac:dyDescent="0.2">
      <c r="A467">
        <v>466</v>
      </c>
      <c r="B467" s="110" t="s">
        <v>58</v>
      </c>
    </row>
    <row r="468" spans="1:2" x14ac:dyDescent="0.2">
      <c r="A468">
        <v>467</v>
      </c>
      <c r="B468" s="110" t="s">
        <v>58</v>
      </c>
    </row>
    <row r="469" spans="1:2" x14ac:dyDescent="0.2">
      <c r="A469">
        <v>468</v>
      </c>
      <c r="B469" s="110" t="s">
        <v>58</v>
      </c>
    </row>
    <row r="470" spans="1:2" x14ac:dyDescent="0.2">
      <c r="A470">
        <v>469</v>
      </c>
      <c r="B470" s="110" t="s">
        <v>58</v>
      </c>
    </row>
    <row r="471" spans="1:2" x14ac:dyDescent="0.2">
      <c r="A471">
        <v>470</v>
      </c>
      <c r="B471" s="110" t="s">
        <v>58</v>
      </c>
    </row>
    <row r="472" spans="1:2" x14ac:dyDescent="0.2">
      <c r="A472">
        <v>471</v>
      </c>
      <c r="B472" s="110" t="s">
        <v>58</v>
      </c>
    </row>
    <row r="473" spans="1:2" x14ac:dyDescent="0.2">
      <c r="A473">
        <v>472</v>
      </c>
      <c r="B473" s="110" t="s">
        <v>58</v>
      </c>
    </row>
    <row r="474" spans="1:2" x14ac:dyDescent="0.2">
      <c r="A474">
        <v>473</v>
      </c>
      <c r="B474" s="110" t="s">
        <v>58</v>
      </c>
    </row>
    <row r="475" spans="1:2" x14ac:dyDescent="0.2">
      <c r="A475">
        <v>474</v>
      </c>
      <c r="B475" s="110" t="s">
        <v>58</v>
      </c>
    </row>
    <row r="476" spans="1:2" x14ac:dyDescent="0.2">
      <c r="A476">
        <v>475</v>
      </c>
      <c r="B476" s="110" t="s">
        <v>58</v>
      </c>
    </row>
    <row r="477" spans="1:2" x14ac:dyDescent="0.2">
      <c r="A477">
        <v>476</v>
      </c>
      <c r="B477" s="110" t="s">
        <v>58</v>
      </c>
    </row>
    <row r="478" spans="1:2" x14ac:dyDescent="0.2">
      <c r="A478">
        <v>477</v>
      </c>
      <c r="B478" s="110" t="s">
        <v>58</v>
      </c>
    </row>
    <row r="479" spans="1:2" x14ac:dyDescent="0.2">
      <c r="A479">
        <v>478</v>
      </c>
      <c r="B479" s="110" t="s">
        <v>58</v>
      </c>
    </row>
    <row r="480" spans="1:2" x14ac:dyDescent="0.2">
      <c r="A480">
        <v>479</v>
      </c>
      <c r="B480" s="110" t="s">
        <v>58</v>
      </c>
    </row>
    <row r="481" spans="1:2" x14ac:dyDescent="0.2">
      <c r="A481">
        <v>480</v>
      </c>
      <c r="B481" s="110" t="s">
        <v>58</v>
      </c>
    </row>
    <row r="482" spans="1:2" x14ac:dyDescent="0.2">
      <c r="A482">
        <v>481</v>
      </c>
      <c r="B482" s="110" t="s">
        <v>58</v>
      </c>
    </row>
    <row r="483" spans="1:2" x14ac:dyDescent="0.2">
      <c r="A483">
        <v>482</v>
      </c>
      <c r="B483" s="110" t="s">
        <v>58</v>
      </c>
    </row>
    <row r="484" spans="1:2" x14ac:dyDescent="0.2">
      <c r="A484">
        <v>483</v>
      </c>
      <c r="B484" s="110" t="s">
        <v>58</v>
      </c>
    </row>
    <row r="485" spans="1:2" x14ac:dyDescent="0.2">
      <c r="A485">
        <v>484</v>
      </c>
      <c r="B485" s="110" t="s">
        <v>58</v>
      </c>
    </row>
    <row r="486" spans="1:2" x14ac:dyDescent="0.2">
      <c r="A486">
        <v>485</v>
      </c>
      <c r="B486" s="110" t="s">
        <v>58</v>
      </c>
    </row>
    <row r="487" spans="1:2" x14ac:dyDescent="0.2">
      <c r="A487">
        <v>486</v>
      </c>
      <c r="B487" s="110" t="s">
        <v>58</v>
      </c>
    </row>
    <row r="488" spans="1:2" x14ac:dyDescent="0.2">
      <c r="A488">
        <v>487</v>
      </c>
      <c r="B488" s="110" t="s">
        <v>58</v>
      </c>
    </row>
    <row r="489" spans="1:2" x14ac:dyDescent="0.2">
      <c r="A489">
        <v>488</v>
      </c>
      <c r="B489" s="110" t="s">
        <v>58</v>
      </c>
    </row>
    <row r="490" spans="1:2" x14ac:dyDescent="0.2">
      <c r="A490">
        <v>489</v>
      </c>
      <c r="B490" s="110" t="s">
        <v>58</v>
      </c>
    </row>
    <row r="491" spans="1:2" x14ac:dyDescent="0.2">
      <c r="A491">
        <v>490</v>
      </c>
      <c r="B491" s="110" t="s">
        <v>58</v>
      </c>
    </row>
    <row r="492" spans="1:2" x14ac:dyDescent="0.2">
      <c r="A492">
        <v>491</v>
      </c>
      <c r="B492" s="110" t="s">
        <v>58</v>
      </c>
    </row>
    <row r="493" spans="1:2" x14ac:dyDescent="0.2">
      <c r="A493">
        <v>492</v>
      </c>
      <c r="B493" s="110" t="s">
        <v>58</v>
      </c>
    </row>
    <row r="494" spans="1:2" x14ac:dyDescent="0.2">
      <c r="A494">
        <v>493</v>
      </c>
      <c r="B494" s="110" t="s">
        <v>58</v>
      </c>
    </row>
    <row r="495" spans="1:2" x14ac:dyDescent="0.2">
      <c r="A495">
        <v>494</v>
      </c>
      <c r="B495" s="110" t="s">
        <v>58</v>
      </c>
    </row>
    <row r="496" spans="1:2" x14ac:dyDescent="0.2">
      <c r="A496">
        <v>495</v>
      </c>
      <c r="B496" s="110" t="s">
        <v>58</v>
      </c>
    </row>
    <row r="497" spans="1:2" x14ac:dyDescent="0.2">
      <c r="A497">
        <v>496</v>
      </c>
      <c r="B497" s="110" t="s">
        <v>58</v>
      </c>
    </row>
    <row r="498" spans="1:2" x14ac:dyDescent="0.2">
      <c r="A498">
        <v>497</v>
      </c>
      <c r="B498" s="110" t="s">
        <v>58</v>
      </c>
    </row>
    <row r="499" spans="1:2" x14ac:dyDescent="0.2">
      <c r="A499">
        <v>498</v>
      </c>
      <c r="B499" s="110" t="s">
        <v>58</v>
      </c>
    </row>
    <row r="500" spans="1:2" x14ac:dyDescent="0.2">
      <c r="A500">
        <v>499</v>
      </c>
      <c r="B500" s="110" t="s">
        <v>58</v>
      </c>
    </row>
    <row r="501" spans="1:2" x14ac:dyDescent="0.2">
      <c r="A501">
        <v>500</v>
      </c>
      <c r="B501" s="110" t="s">
        <v>58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zoomScale="85" zoomScaleNormal="85" workbookViewId="0"/>
  </sheetViews>
  <sheetFormatPr defaultRowHeight="13" x14ac:dyDescent="0.2"/>
  <cols>
    <col min="2" max="3" width="32.36328125" style="110" customWidth="1"/>
    <col min="4" max="8" width="33.453125" customWidth="1"/>
    <col min="9" max="9" width="33.453125" style="110" customWidth="1"/>
  </cols>
  <sheetData>
    <row r="2" spans="2:9" s="1" customFormat="1" ht="29" customHeight="1" x14ac:dyDescent="0.2">
      <c r="B2" s="164" t="s">
        <v>88</v>
      </c>
      <c r="C2" s="164" t="s">
        <v>83</v>
      </c>
      <c r="D2" s="169" t="s">
        <v>100</v>
      </c>
      <c r="E2" s="169" t="s">
        <v>101</v>
      </c>
      <c r="F2" s="170" t="s">
        <v>92</v>
      </c>
      <c r="G2" s="169" t="s">
        <v>102</v>
      </c>
      <c r="H2" s="169" t="s">
        <v>103</v>
      </c>
      <c r="I2" s="169" t="s">
        <v>104</v>
      </c>
    </row>
    <row r="3" spans="2:9" s="1" customFormat="1" ht="22.25" customHeight="1" x14ac:dyDescent="0.2">
      <c r="B3" s="165" t="s">
        <v>85</v>
      </c>
      <c r="C3" s="166" t="s">
        <v>89</v>
      </c>
      <c r="D3" s="167" t="s">
        <v>105</v>
      </c>
      <c r="E3" s="167" t="s">
        <v>111</v>
      </c>
      <c r="F3" s="167" t="s">
        <v>114</v>
      </c>
      <c r="G3" s="167" t="s">
        <v>128</v>
      </c>
      <c r="H3" s="167" t="s">
        <v>116</v>
      </c>
      <c r="I3" s="165" t="s">
        <v>129</v>
      </c>
    </row>
    <row r="4" spans="2:9" s="1" customFormat="1" ht="22.25" customHeight="1" x14ac:dyDescent="0.2">
      <c r="B4" s="168" t="s">
        <v>86</v>
      </c>
      <c r="C4" s="166" t="s">
        <v>90</v>
      </c>
      <c r="D4" s="217" t="s">
        <v>199</v>
      </c>
      <c r="E4" s="167" t="s">
        <v>112</v>
      </c>
      <c r="F4" s="167" t="s">
        <v>127</v>
      </c>
      <c r="G4" s="172"/>
      <c r="H4" s="173"/>
      <c r="I4" s="159"/>
    </row>
    <row r="5" spans="2:9" s="1" customFormat="1" ht="22.25" customHeight="1" x14ac:dyDescent="0.2">
      <c r="B5" s="168" t="s">
        <v>87</v>
      </c>
      <c r="C5" s="166" t="s">
        <v>92</v>
      </c>
      <c r="D5" s="167" t="s">
        <v>106</v>
      </c>
      <c r="E5" s="167" t="s">
        <v>113</v>
      </c>
      <c r="F5" s="172"/>
      <c r="G5" s="175"/>
      <c r="H5" s="175"/>
      <c r="I5" s="176"/>
    </row>
    <row r="6" spans="2:9" s="1" customFormat="1" ht="22.25" customHeight="1" x14ac:dyDescent="0.2">
      <c r="B6" s="160"/>
      <c r="C6" s="166" t="s">
        <v>94</v>
      </c>
      <c r="D6" s="167" t="s">
        <v>107</v>
      </c>
      <c r="E6" s="167" t="s">
        <v>114</v>
      </c>
      <c r="F6" s="174"/>
      <c r="G6" s="175"/>
      <c r="H6" s="175"/>
      <c r="I6" s="176"/>
    </row>
    <row r="7" spans="2:9" s="1" customFormat="1" ht="22.25" customHeight="1" x14ac:dyDescent="0.2">
      <c r="B7" s="180"/>
      <c r="C7" s="166" t="s">
        <v>96</v>
      </c>
      <c r="D7" s="167" t="s">
        <v>108</v>
      </c>
      <c r="E7" s="167" t="s">
        <v>115</v>
      </c>
      <c r="F7" s="174"/>
      <c r="G7" s="175"/>
      <c r="H7" s="175"/>
      <c r="I7" s="176"/>
    </row>
    <row r="8" spans="2:9" s="1" customFormat="1" ht="22.25" customHeight="1" x14ac:dyDescent="0.2">
      <c r="B8" s="180"/>
      <c r="C8" s="166" t="s">
        <v>99</v>
      </c>
      <c r="D8" s="167" t="s">
        <v>109</v>
      </c>
      <c r="E8" s="172"/>
      <c r="F8" s="175"/>
      <c r="G8" s="175"/>
      <c r="H8" s="175"/>
      <c r="I8" s="176"/>
    </row>
    <row r="9" spans="2:9" s="1" customFormat="1" ht="22.25" customHeight="1" x14ac:dyDescent="0.2">
      <c r="B9" s="176"/>
      <c r="C9" s="179"/>
      <c r="D9" s="167" t="s">
        <v>110</v>
      </c>
      <c r="E9" s="174"/>
      <c r="F9" s="175"/>
      <c r="G9" s="175"/>
      <c r="H9" s="175"/>
      <c r="I9" s="176"/>
    </row>
    <row r="10" spans="2:9" ht="22.25" customHeight="1" x14ac:dyDescent="0.2">
      <c r="D10" s="171" t="s">
        <v>117</v>
      </c>
    </row>
    <row r="11" spans="2:9" ht="22.25" customHeight="1" x14ac:dyDescent="0.2">
      <c r="D11" s="171" t="s">
        <v>118</v>
      </c>
    </row>
    <row r="12" spans="2:9" ht="22.25" customHeight="1" x14ac:dyDescent="0.2">
      <c r="D12" s="171" t="s">
        <v>119</v>
      </c>
    </row>
    <row r="13" spans="2:9" ht="22.25" customHeight="1" x14ac:dyDescent="0.2">
      <c r="D13" s="171" t="s">
        <v>120</v>
      </c>
    </row>
    <row r="14" spans="2:9" ht="22.25" customHeight="1" x14ac:dyDescent="0.2">
      <c r="D14" s="171" t="s">
        <v>121</v>
      </c>
    </row>
    <row r="15" spans="2:9" ht="22.25" customHeight="1" x14ac:dyDescent="0.2">
      <c r="D15" s="171" t="s">
        <v>122</v>
      </c>
    </row>
    <row r="16" spans="2:9" ht="22.25" customHeight="1" x14ac:dyDescent="0.2">
      <c r="D16" s="171" t="s">
        <v>123</v>
      </c>
    </row>
    <row r="17" spans="4:4" ht="22.25" customHeight="1" x14ac:dyDescent="0.2">
      <c r="D17" s="171" t="s">
        <v>124</v>
      </c>
    </row>
    <row r="18" spans="4:4" ht="22.25" customHeight="1" x14ac:dyDescent="0.2">
      <c r="D18" s="171" t="s">
        <v>125</v>
      </c>
    </row>
    <row r="19" spans="4:4" ht="22.25" customHeight="1" x14ac:dyDescent="0.2">
      <c r="D19" s="171" t="s">
        <v>126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職歴算定表（様式）</vt:lpstr>
      <vt:lpstr>記入要領</vt:lpstr>
      <vt:lpstr>L～N列 勤続年数算定対象施設</vt:lpstr>
      <vt:lpstr>（記入例）職歴算定表</vt:lpstr>
      <vt:lpstr>月⇒ランク</vt:lpstr>
      <vt:lpstr>（プルダウン用）対象施設</vt:lpstr>
      <vt:lpstr>①措置費支弁対象</vt:lpstr>
      <vt:lpstr>②施設型給付費支給対象</vt:lpstr>
      <vt:lpstr>③保育所運営費</vt:lpstr>
      <vt:lpstr>④児童家庭支援C運営補助</vt:lpstr>
      <vt:lpstr>⑤軽費老人ﾎｰﾑ事務費補助</vt:lpstr>
      <vt:lpstr>⑥児童福祉施設併設型児童館事業</vt:lpstr>
      <vt:lpstr>'（記入例）職歴算定表'!Print_Area</vt:lpstr>
      <vt:lpstr>'職歴算定表（様式）'!Print_Area</vt:lpstr>
      <vt:lpstr>'（記入例）職歴算定表'!Print_Titles</vt:lpstr>
      <vt:lpstr>'職歴算定表（様式）'!Print_Titles</vt:lpstr>
      <vt:lpstr>施設運営</vt:lpstr>
      <vt:lpstr>施設種別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2025-04-11T05:34:58Z</dcterms:modified>
</cp:coreProperties>
</file>